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baut\Desktop\"/>
    </mc:Choice>
  </mc:AlternateContent>
  <bookViews>
    <workbookView xWindow="285" yWindow="360" windowWidth="22695" windowHeight="9795" activeTab="2"/>
  </bookViews>
  <sheets>
    <sheet name="Matrice logique" sheetId="5" r:id="rId1"/>
    <sheet name="Solution par la matrice logique" sheetId="1" r:id="rId2"/>
    <sheet name="Solution par table d'assignatio" sheetId="3" r:id="rId3"/>
  </sheets>
  <definedNames>
    <definedName name="solver_adj" localSheetId="0" hidden="1">'Matrice logique'!#REF!,'Matrice logique'!#REF!</definedName>
    <definedName name="solver_adj" localSheetId="1" hidden="1">'Solution par la matrice logique'!$D$23:$H$32,'Solution par la matrice logique'!$I$28:$M$32</definedName>
    <definedName name="solver_adj" localSheetId="2" hidden="1">'Solution par table d''assignatio'!$C$17:$D$21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3</definedName>
    <definedName name="solver_eng" localSheetId="1" hidden="1">3</definedName>
    <definedName name="solver_eng" localSheetId="2" hidden="1">3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'Matrice logique'!#REF!</definedName>
    <definedName name="solver_lhs1" localSheetId="1" hidden="1">'Solution par la matrice logique'!$B$38:$B$47</definedName>
    <definedName name="solver_lhs1" localSheetId="2" hidden="1">'Solution par table d''assignatio'!$C$17:$D$21</definedName>
    <definedName name="solver_lhs10" localSheetId="0" hidden="1">'Matrice logique'!#REF!</definedName>
    <definedName name="solver_lhs10" localSheetId="1" hidden="1">'Solution par la matrice logique'!$O$43:$O$47</definedName>
    <definedName name="solver_lhs2" localSheetId="0" hidden="1">'Matrice logique'!#REF!</definedName>
    <definedName name="solver_lhs2" localSheetId="1" hidden="1">'Solution par la matrice logique'!$D$23:$H$32</definedName>
    <definedName name="solver_lhs2" localSheetId="2" hidden="1">'Solution par table d''assignatio'!$C$17:$D$21</definedName>
    <definedName name="solver_lhs3" localSheetId="0" hidden="1">'Matrice logique'!#REF!</definedName>
    <definedName name="solver_lhs3" localSheetId="1" hidden="1">'Solution par la matrice logique'!$D$36:$H$36</definedName>
    <definedName name="solver_lhs3" localSheetId="2" hidden="1">'Solution par table d''assignatio'!$C$17:$D$21</definedName>
    <definedName name="solver_lhs4" localSheetId="0" hidden="1">'Matrice logique'!#REF!</definedName>
    <definedName name="solver_lhs4" localSheetId="1" hidden="1">'Solution par la matrice logique'!$D$49:$M$49</definedName>
    <definedName name="solver_lhs4" localSheetId="2" hidden="1">'Solution par table d''assignatio'!$D$17</definedName>
    <definedName name="solver_lhs5" localSheetId="0" hidden="1">'Matrice logique'!#REF!</definedName>
    <definedName name="solver_lhs5" localSheetId="1" hidden="1">'Solution par la matrice logique'!$I$28:$M$32</definedName>
    <definedName name="solver_lhs5" localSheetId="2" hidden="1">'Solution par table d''assignatio'!$D$17</definedName>
    <definedName name="solver_lhs6" localSheetId="0" hidden="1">'Matrice logique'!#REF!</definedName>
    <definedName name="solver_lhs6" localSheetId="1" hidden="1">'Solution par la matrice logique'!$O$43:$O$47</definedName>
    <definedName name="solver_lhs7" localSheetId="0" hidden="1">'Matrice logique'!#REF!</definedName>
    <definedName name="solver_lhs7" localSheetId="1" hidden="1">'Solution par la matrice logique'!$O$43:$O$47</definedName>
    <definedName name="solver_lhs8" localSheetId="0" hidden="1">'Matrice logique'!#REF!</definedName>
    <definedName name="solver_lhs8" localSheetId="1" hidden="1">'Solution par la matrice logique'!$O$43:$O$47</definedName>
    <definedName name="solver_lhs9" localSheetId="0" hidden="1">'Matrice logique'!#REF!</definedName>
    <definedName name="solver_lhs9" localSheetId="1" hidden="1">'Solution par la matrice logique'!$O$43:$O$47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6</definedName>
    <definedName name="solver_num" localSheetId="1" hidden="1">6</definedName>
    <definedName name="solver_num" localSheetId="2" hidden="1">3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'Matrice logique'!#REF!</definedName>
    <definedName name="solver_opt" localSheetId="1" hidden="1">'Solution par la matrice logique'!$C$51</definedName>
    <definedName name="solver_opt" localSheetId="2" hidden="1">'Solution par table d''assignatio'!$B$43</definedName>
    <definedName name="solver_pre" localSheetId="0" hidden="1">0.000001</definedName>
    <definedName name="solver_pre" localSheetId="1" hidden="1">0.000001</definedName>
    <definedName name="solver_pre" localSheetId="2" hidden="1">0.00001</definedName>
    <definedName name="solver_rbv" localSheetId="0" hidden="1">1</definedName>
    <definedName name="solver_rbv" localSheetId="1" hidden="1">1</definedName>
    <definedName name="solver_rbv" localSheetId="2" hidden="1">2</definedName>
    <definedName name="solver_rel1" localSheetId="0" hidden="1">2</definedName>
    <definedName name="solver_rel1" localSheetId="1" hidden="1">2</definedName>
    <definedName name="solver_rel1" localSheetId="2" hidden="1">1</definedName>
    <definedName name="solver_rel10" localSheetId="0" hidden="1">2</definedName>
    <definedName name="solver_rel10" localSheetId="1" hidden="1">2</definedName>
    <definedName name="solver_rel2" localSheetId="0" hidden="1">5</definedName>
    <definedName name="solver_rel2" localSheetId="1" hidden="1">5</definedName>
    <definedName name="solver_rel2" localSheetId="2" hidden="1">4</definedName>
    <definedName name="solver_rel3" localSheetId="0" hidden="1">2</definedName>
    <definedName name="solver_rel3" localSheetId="1" hidden="1">2</definedName>
    <definedName name="solver_rel3" localSheetId="2" hidden="1">3</definedName>
    <definedName name="solver_rel4" localSheetId="0" hidden="1">2</definedName>
    <definedName name="solver_rel4" localSheetId="1" hidden="1">2</definedName>
    <definedName name="solver_rel4" localSheetId="2" hidden="1">2</definedName>
    <definedName name="solver_rel5" localSheetId="0" hidden="1">5</definedName>
    <definedName name="solver_rel5" localSheetId="1" hidden="1">5</definedName>
    <definedName name="solver_rel5" localSheetId="2" hidden="1">2</definedName>
    <definedName name="solver_rel6" localSheetId="0" hidden="1">2</definedName>
    <definedName name="solver_rel6" localSheetId="1" hidden="1">2</definedName>
    <definedName name="solver_rel7" localSheetId="0" hidden="1">2</definedName>
    <definedName name="solver_rel7" localSheetId="1" hidden="1">2</definedName>
    <definedName name="solver_rel8" localSheetId="0" hidden="1">2</definedName>
    <definedName name="solver_rel8" localSheetId="1" hidden="1">2</definedName>
    <definedName name="solver_rel9" localSheetId="0" hidden="1">2</definedName>
    <definedName name="solver_rel9" localSheetId="1" hidden="1">2</definedName>
    <definedName name="solver_rhs1" localSheetId="0" hidden="1">1</definedName>
    <definedName name="solver_rhs1" localSheetId="1" hidden="1">1</definedName>
    <definedName name="solver_rhs1" localSheetId="2" hidden="1">5</definedName>
    <definedName name="solver_rhs10" localSheetId="0" hidden="1">1</definedName>
    <definedName name="solver_rhs10" localSheetId="1" hidden="1">1</definedName>
    <definedName name="solver_rhs2" localSheetId="0" hidden="1">binary</definedName>
    <definedName name="solver_rhs2" localSheetId="1" hidden="1">binary</definedName>
    <definedName name="solver_rhs2" localSheetId="2" hidden="1">integer</definedName>
    <definedName name="solver_rhs3" localSheetId="0" hidden="1">1</definedName>
    <definedName name="solver_rhs3" localSheetId="1" hidden="1">1</definedName>
    <definedName name="solver_rhs3" localSheetId="2" hidden="1">1</definedName>
    <definedName name="solver_rhs4" localSheetId="0" hidden="1">1</definedName>
    <definedName name="solver_rhs4" localSheetId="1" hidden="1">1</definedName>
    <definedName name="solver_rhs4" localSheetId="2" hidden="1">3</definedName>
    <definedName name="solver_rhs5" localSheetId="0" hidden="1">binary</definedName>
    <definedName name="solver_rhs5" localSheetId="1" hidden="1">binary</definedName>
    <definedName name="solver_rhs5" localSheetId="2" hidden="1">3</definedName>
    <definedName name="solver_rhs6" localSheetId="0" hidden="1">1</definedName>
    <definedName name="solver_rhs6" localSheetId="1" hidden="1">1</definedName>
    <definedName name="solver_rhs7" localSheetId="0" hidden="1">1</definedName>
    <definedName name="solver_rhs7" localSheetId="1" hidden="1">1</definedName>
    <definedName name="solver_rhs8" localSheetId="0" hidden="1">1</definedName>
    <definedName name="solver_rhs8" localSheetId="1" hidden="1">1</definedName>
    <definedName name="solver_rhs9" localSheetId="0" hidden="1">1</definedName>
    <definedName name="solver_rhs9" localSheetId="1" hidden="1">1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20</definedName>
    <definedName name="solver_val" localSheetId="1" hidden="1">20</definedName>
    <definedName name="solver_val" localSheetId="2" hidden="1">8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52511"/>
</workbook>
</file>

<file path=xl/calcChain.xml><?xml version="1.0" encoding="utf-8"?>
<calcChain xmlns="http://schemas.openxmlformats.org/spreadsheetml/2006/main">
  <c r="H24" i="3" l="1"/>
  <c r="G24" i="3"/>
  <c r="E26" i="3"/>
  <c r="E27" i="3"/>
  <c r="E28" i="3"/>
  <c r="E29" i="3"/>
  <c r="E25" i="3"/>
  <c r="G16" i="3"/>
  <c r="H16" i="3"/>
  <c r="F16" i="3"/>
  <c r="M19" i="5"/>
  <c r="L19" i="5"/>
  <c r="K19" i="5"/>
  <c r="J19" i="5"/>
  <c r="I19" i="5"/>
  <c r="H19" i="5"/>
  <c r="G19" i="5"/>
  <c r="F19" i="5"/>
  <c r="E19" i="5"/>
  <c r="D19" i="5"/>
  <c r="N18" i="5"/>
  <c r="N17" i="5"/>
  <c r="N16" i="5"/>
  <c r="N15" i="5"/>
  <c r="N14" i="5"/>
  <c r="M38" i="5"/>
  <c r="L38" i="5"/>
  <c r="K38" i="5"/>
  <c r="J38" i="5"/>
  <c r="I38" i="5"/>
  <c r="H38" i="5"/>
  <c r="G38" i="5"/>
  <c r="F38" i="5"/>
  <c r="E38" i="5"/>
  <c r="D38" i="5"/>
  <c r="N37" i="5"/>
  <c r="N36" i="5"/>
  <c r="N35" i="5"/>
  <c r="N34" i="5"/>
  <c r="N33" i="5"/>
  <c r="N44" i="1"/>
  <c r="N45" i="1"/>
  <c r="N46" i="1"/>
  <c r="N47" i="1"/>
  <c r="N43" i="1"/>
  <c r="N29" i="1"/>
  <c r="N30" i="1"/>
  <c r="N31" i="1"/>
  <c r="N32" i="1"/>
  <c r="N28" i="1"/>
  <c r="J48" i="1"/>
  <c r="K48" i="1"/>
  <c r="L48" i="1"/>
  <c r="M48" i="1"/>
  <c r="I48" i="1"/>
  <c r="J33" i="1"/>
  <c r="K33" i="1"/>
  <c r="L33" i="1"/>
  <c r="M33" i="1"/>
  <c r="I33" i="1"/>
  <c r="C39" i="1"/>
  <c r="C40" i="1"/>
  <c r="C41" i="1"/>
  <c r="C42" i="1"/>
  <c r="C43" i="1"/>
  <c r="C44" i="1"/>
  <c r="C45" i="1"/>
  <c r="C46" i="1"/>
  <c r="C47" i="1"/>
  <c r="C38" i="1"/>
  <c r="C24" i="1"/>
  <c r="C25" i="1"/>
  <c r="C26" i="1"/>
  <c r="C27" i="1"/>
  <c r="C28" i="1"/>
  <c r="C29" i="1"/>
  <c r="C30" i="1"/>
  <c r="C31" i="1"/>
  <c r="C32" i="1"/>
  <c r="C23" i="1"/>
  <c r="N15" i="1"/>
  <c r="N16" i="1"/>
  <c r="N17" i="1"/>
  <c r="N18" i="1"/>
  <c r="N14" i="1"/>
  <c r="M19" i="1"/>
  <c r="L19" i="1"/>
  <c r="K19" i="1"/>
  <c r="J19" i="1"/>
  <c r="I19" i="1"/>
  <c r="E48" i="1"/>
  <c r="F48" i="1"/>
  <c r="G48" i="1"/>
  <c r="H48" i="1"/>
  <c r="D48" i="1"/>
  <c r="E37" i="1"/>
  <c r="F37" i="1"/>
  <c r="G37" i="1"/>
  <c r="H37" i="1"/>
  <c r="D37" i="1"/>
  <c r="E33" i="1"/>
  <c r="F33" i="1"/>
  <c r="G33" i="1"/>
  <c r="H33" i="1"/>
  <c r="D33" i="1"/>
  <c r="E22" i="1"/>
  <c r="F22" i="1"/>
  <c r="G22" i="1"/>
  <c r="H22" i="1"/>
  <c r="D22" i="1"/>
  <c r="E19" i="1"/>
  <c r="F19" i="1"/>
  <c r="G19" i="1"/>
  <c r="H19" i="1"/>
  <c r="D19" i="1"/>
  <c r="H25" i="3" l="1"/>
  <c r="B32" i="3" l="1"/>
  <c r="B33" i="3"/>
  <c r="H29" i="3"/>
  <c r="H28" i="3"/>
  <c r="H27" i="3"/>
  <c r="H26" i="3"/>
  <c r="G29" i="3"/>
  <c r="G28" i="3"/>
  <c r="G27" i="3"/>
  <c r="G26" i="3"/>
  <c r="G25" i="3"/>
  <c r="B40" i="3" l="1"/>
  <c r="B41" i="3"/>
  <c r="B39" i="3"/>
  <c r="B37" i="3"/>
  <c r="B36" i="3"/>
  <c r="H21" i="3"/>
  <c r="H20" i="3"/>
  <c r="H19" i="3"/>
  <c r="H18" i="3"/>
  <c r="H17" i="3"/>
  <c r="G19" i="3"/>
  <c r="G20" i="3"/>
  <c r="G21" i="3"/>
  <c r="F21" i="3"/>
  <c r="F20" i="3"/>
  <c r="F19" i="3"/>
  <c r="F18" i="3"/>
  <c r="F17" i="3"/>
  <c r="G17" i="3" s="1"/>
  <c r="B29" i="3"/>
  <c r="B28" i="3"/>
  <c r="B27" i="3"/>
  <c r="B26" i="3"/>
  <c r="B25" i="3"/>
  <c r="G18" i="3" l="1"/>
  <c r="B35" i="3"/>
  <c r="B34" i="3"/>
  <c r="B38" i="3"/>
  <c r="M47" i="1"/>
  <c r="L47" i="1"/>
  <c r="K47" i="1"/>
  <c r="J47" i="1"/>
  <c r="I47" i="1"/>
  <c r="M46" i="1"/>
  <c r="L46" i="1"/>
  <c r="K46" i="1"/>
  <c r="J46" i="1"/>
  <c r="I46" i="1"/>
  <c r="M45" i="1"/>
  <c r="L45" i="1"/>
  <c r="K45" i="1"/>
  <c r="J45" i="1"/>
  <c r="I45" i="1"/>
  <c r="M44" i="1"/>
  <c r="L44" i="1"/>
  <c r="K44" i="1"/>
  <c r="J44" i="1"/>
  <c r="I44" i="1"/>
  <c r="M43" i="1"/>
  <c r="L43" i="1"/>
  <c r="K43" i="1"/>
  <c r="J43" i="1"/>
  <c r="I43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H41" i="1"/>
  <c r="G41" i="1"/>
  <c r="F41" i="1"/>
  <c r="E41" i="1"/>
  <c r="D41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B41" i="1" l="1"/>
  <c r="B40" i="1"/>
  <c r="B38" i="1"/>
  <c r="B46" i="1"/>
  <c r="B43" i="1"/>
  <c r="B45" i="1"/>
  <c r="B42" i="1"/>
  <c r="B39" i="1"/>
  <c r="B47" i="1"/>
  <c r="B44" i="1"/>
  <c r="B43" i="3"/>
  <c r="O44" i="1"/>
  <c r="J49" i="1"/>
  <c r="I49" i="1"/>
  <c r="G49" i="1"/>
  <c r="M49" i="1"/>
  <c r="K49" i="1"/>
  <c r="O47" i="1"/>
  <c r="E49" i="1"/>
  <c r="L49" i="1"/>
  <c r="E36" i="1"/>
  <c r="H36" i="1"/>
  <c r="D36" i="1"/>
  <c r="G36" i="1"/>
  <c r="O46" i="1"/>
  <c r="O45" i="1"/>
  <c r="H49" i="1"/>
  <c r="O43" i="1"/>
  <c r="F49" i="1"/>
  <c r="D49" i="1"/>
  <c r="F36" i="1"/>
  <c r="B48" i="1" l="1"/>
  <c r="C49" i="1"/>
  <c r="C51" i="1" l="1"/>
</calcChain>
</file>

<file path=xl/sharedStrings.xml><?xml version="1.0" encoding="utf-8"?>
<sst xmlns="http://schemas.openxmlformats.org/spreadsheetml/2006/main" count="170" uniqueCount="56">
  <si>
    <t>Endurance</t>
  </si>
  <si>
    <t>Mage</t>
  </si>
  <si>
    <t>Total</t>
  </si>
  <si>
    <t>Classes</t>
  </si>
  <si>
    <t xml:space="preserve">  --&gt;</t>
  </si>
  <si>
    <t xml:space="preserve">Cette feuille de calcul est un exemple créé par Paul Tozour pour la série « Decision Modeling and Optimization for Game Design » sur Gamasutra.com et http://intelligenceengine.blogspot.com/. </t>
  </si>
  <si>
    <t xml:space="preserve">Pour plus d'informations en anglais, contactez paul.tozour@gmail.com ou regardez paultozour.prosite.com. </t>
  </si>
  <si>
    <t>Mage de guerre</t>
  </si>
  <si>
    <t>Magicien</t>
  </si>
  <si>
    <t>Runologue</t>
  </si>
  <si>
    <t>Sorcier</t>
  </si>
  <si>
    <t>Elle a été traduite par Thibaut Cuvelier et est disponible sur http://tcuvelier.developpez.com/tutoriels/jeux/modelisation-et-optimisation-decisions-dans-conception-jeux/05-assignation-classes/.</t>
  </si>
  <si>
    <t>Maîtrise du feu</t>
  </si>
  <si>
    <t>Maîtrise de la glace</t>
  </si>
  <si>
    <t>Hâte</t>
  </si>
  <si>
    <t>Régénération de mana</t>
  </si>
  <si>
    <t>Boule de feu</t>
  </si>
  <si>
    <t>Tempête de glace</t>
  </si>
  <si>
    <t>Vol de sort</t>
  </si>
  <si>
    <t>Écoulement de vie</t>
  </si>
  <si>
    <t>Main fracassante</t>
  </si>
  <si>
    <t>Table des contraintes</t>
  </si>
  <si>
    <t>Table des variables de décision</t>
  </si>
  <si>
    <t>Table des sorties combinées</t>
  </si>
  <si>
    <t>Malheureusement, cette table est incomplète, car elle ne correspond pas à toutes les classes, tous les sorts, toutes les aptitudes.</t>
  </si>
  <si>
    <t>Il est possible de l'optimiser de telle sorte qu'elle indique que le Runologue ait à la fois Hâte et Endurance !</t>
  </si>
  <si>
    <t>X</t>
  </si>
  <si>
    <t>O</t>
  </si>
  <si>
    <t>Sorts</t>
  </si>
  <si>
    <t>Aptitudes</t>
  </si>
  <si>
    <t>Tableau d'assignation</t>
  </si>
  <si>
    <t>Tableau d'assignation nommé</t>
  </si>
  <si>
    <t>Classe</t>
  </si>
  <si>
    <t>Sort</t>
  </si>
  <si>
    <t>Aptitude</t>
  </si>
  <si>
    <t>Détecteur d'unicité</t>
  </si>
  <si>
    <t>Tableau sort-aptitude</t>
  </si>
  <si>
    <t xml:space="preserve">pour le </t>
  </si>
  <si>
    <t>(sort*10)+aptitude</t>
  </si>
  <si>
    <t>Contraintes</t>
  </si>
  <si>
    <t>Détecteur pour 1 dans les colonnes Sort et Aptitude du tableau d'assignation</t>
  </si>
  <si>
    <t>Détecteur pour 2 dans les colonnes Sort et Aptitude du tableau d'assignation</t>
  </si>
  <si>
    <t>Détecteur pour 3 dans les colonnes Sort et Aptitude du tableau d'assignation</t>
  </si>
  <si>
    <t>Détecteur pour 5 dans les colonnes Sort et Aptitude du tableau d'assignation</t>
  </si>
  <si>
    <t>Détecteur pour 4 dans les colonnes Sort et Aptitude du tableau d'assignation</t>
  </si>
  <si>
    <t>Le Mage de guerre a l'aptitude Régénération de mana</t>
  </si>
  <si>
    <t>Le Runologue a le sort Écoulement de vie</t>
  </si>
  <si>
    <t>Le sort Boule de feu va avec l'aptitude Maîtrise du feu</t>
  </si>
  <si>
    <t>Le sort Tempête de glace va avec l'aptitude Maîtrise de la glace</t>
  </si>
  <si>
    <t>Le Magicien n'a pas le sort Tempête de glace</t>
  </si>
  <si>
    <t>Le Mage n'a pas l'aptitude Hâte</t>
  </si>
  <si>
    <t>Le sort Vol de sort ne va pas avec l'aptitude Régénération de mana</t>
  </si>
  <si>
    <t>Le Mage n'a pas les sorts Boule de feu ou Tempête de glace</t>
  </si>
  <si>
    <t>Toutes les aptitudes sont utilisées une seule fois</t>
  </si>
  <si>
    <t>Tous les sorts sont utilisés une seule fois</t>
  </si>
  <si>
    <t>Objectif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</si>
</sst>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Border="1"/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5" borderId="12" xfId="0" applyFont="1" applyFill="1" applyBorder="1"/>
    <xf numFmtId="0" fontId="0" fillId="6" borderId="0" xfId="0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8" borderId="12" xfId="0" applyFill="1" applyBorder="1"/>
    <xf numFmtId="0" fontId="0" fillId="0" borderId="12" xfId="0" applyBorder="1"/>
    <xf numFmtId="0" fontId="0" fillId="9" borderId="12" xfId="0" applyFill="1" applyBorder="1"/>
    <xf numFmtId="0" fontId="0" fillId="3" borderId="12" xfId="0" applyFill="1" applyBorder="1"/>
    <xf numFmtId="0" fontId="4" fillId="0" borderId="0" xfId="0" applyFont="1" applyAlignment="1">
      <alignment horizontal="left" indent="1"/>
    </xf>
    <xf numFmtId="0" fontId="0" fillId="5" borderId="12" xfId="0" applyFill="1" applyBorder="1"/>
    <xf numFmtId="0" fontId="0" fillId="10" borderId="12" xfId="0" applyFill="1" applyBorder="1"/>
    <xf numFmtId="0" fontId="0" fillId="10" borderId="12" xfId="0" applyFill="1" applyBorder="1" applyAlignment="1">
      <alignment horizontal="center"/>
    </xf>
    <xf numFmtId="0" fontId="0" fillId="9" borderId="2" xfId="0" applyFill="1" applyBorder="1"/>
    <xf numFmtId="0" fontId="0" fillId="9" borderId="3" xfId="0" applyFill="1" applyBorder="1"/>
    <xf numFmtId="0" fontId="0" fillId="9" borderId="13" xfId="0" applyFill="1" applyBorder="1"/>
    <xf numFmtId="0" fontId="0" fillId="9" borderId="14" xfId="0" applyFill="1" applyBorder="1"/>
    <xf numFmtId="0" fontId="0" fillId="9" borderId="15" xfId="0" applyFill="1" applyBorder="1"/>
    <xf numFmtId="0" fontId="0" fillId="9" borderId="4" xfId="0" applyFill="1" applyBorder="1"/>
    <xf numFmtId="0" fontId="5" fillId="0" borderId="0" xfId="0" applyFont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9"/>
  <sheetViews>
    <sheetView showGridLines="0" topLeftCell="A4" workbookViewId="0">
      <selection activeCell="S25" sqref="S25"/>
    </sheetView>
  </sheetViews>
  <sheetFormatPr defaultRowHeight="15" x14ac:dyDescent="0.25"/>
  <cols>
    <col min="3" max="3" width="21.140625" customWidth="1"/>
    <col min="4" max="4" width="15" bestFit="1" customWidth="1"/>
    <col min="5" max="5" width="9" bestFit="1" customWidth="1"/>
    <col min="6" max="6" width="5.85546875" bestFit="1" customWidth="1"/>
    <col min="7" max="7" width="10.85546875" bestFit="1" customWidth="1"/>
    <col min="8" max="8" width="10" bestFit="1" customWidth="1"/>
    <col min="9" max="9" width="14.42578125" bestFit="1" customWidth="1"/>
    <col min="10" max="10" width="18.140625" bestFit="1" customWidth="1"/>
    <col min="11" max="11" width="21.42578125" bestFit="1" customWidth="1"/>
    <col min="12" max="12" width="10.28515625" bestFit="1" customWidth="1"/>
    <col min="14" max="14" width="17.42578125" customWidth="1"/>
  </cols>
  <sheetData>
    <row r="2" spans="2:15" x14ac:dyDescent="0.25">
      <c r="C2" s="48" t="s">
        <v>5</v>
      </c>
    </row>
    <row r="3" spans="2:15" x14ac:dyDescent="0.25">
      <c r="C3" s="48" t="s">
        <v>11</v>
      </c>
    </row>
    <row r="4" spans="2:15" x14ac:dyDescent="0.25">
      <c r="C4" s="48" t="s">
        <v>6</v>
      </c>
    </row>
    <row r="5" spans="2:15" s="49" customFormat="1" x14ac:dyDescent="0.25"/>
    <row r="7" spans="2:15" x14ac:dyDescent="0.25">
      <c r="C7" s="1"/>
      <c r="D7" s="78" t="s">
        <v>3</v>
      </c>
      <c r="E7" s="78"/>
      <c r="F7" s="78"/>
      <c r="G7" s="78"/>
      <c r="H7" s="78"/>
    </row>
    <row r="8" spans="2:15" x14ac:dyDescent="0.25">
      <c r="C8" s="6"/>
      <c r="D8" s="76" t="s">
        <v>7</v>
      </c>
      <c r="E8" s="76" t="s">
        <v>8</v>
      </c>
      <c r="F8" s="76" t="s">
        <v>1</v>
      </c>
      <c r="G8" s="76" t="s">
        <v>9</v>
      </c>
      <c r="H8" s="76" t="s">
        <v>10</v>
      </c>
      <c r="I8" s="6"/>
      <c r="J8" s="6"/>
      <c r="K8" s="6"/>
      <c r="L8" s="6"/>
      <c r="M8" s="6"/>
      <c r="N8" s="6"/>
    </row>
    <row r="9" spans="2:15" x14ac:dyDescent="0.25">
      <c r="B9" s="77" t="s">
        <v>29</v>
      </c>
      <c r="C9" s="51" t="s">
        <v>12</v>
      </c>
      <c r="D9" s="4"/>
      <c r="E9" s="4"/>
      <c r="F9" s="4"/>
      <c r="G9" s="4"/>
      <c r="H9" s="5"/>
      <c r="N9" s="6"/>
    </row>
    <row r="10" spans="2:15" x14ac:dyDescent="0.25">
      <c r="B10" s="77"/>
      <c r="C10" s="51" t="s">
        <v>13</v>
      </c>
      <c r="D10" s="8"/>
      <c r="E10" s="8"/>
      <c r="F10" s="8"/>
      <c r="G10" s="8"/>
      <c r="H10" s="9"/>
      <c r="N10" s="6"/>
    </row>
    <row r="11" spans="2:15" x14ac:dyDescent="0.25">
      <c r="B11" s="77"/>
      <c r="C11" s="51" t="s">
        <v>15</v>
      </c>
      <c r="D11" s="8" t="s">
        <v>27</v>
      </c>
      <c r="E11" s="8"/>
      <c r="F11" s="8"/>
      <c r="G11" s="8"/>
      <c r="H11" s="9"/>
      <c r="N11" s="6"/>
    </row>
    <row r="12" spans="2:15" x14ac:dyDescent="0.25">
      <c r="B12" s="77"/>
      <c r="C12" s="51" t="s">
        <v>0</v>
      </c>
      <c r="D12" s="8"/>
      <c r="E12" s="8"/>
      <c r="F12" s="8"/>
      <c r="G12" s="8"/>
      <c r="H12" s="9"/>
      <c r="N12" s="6"/>
    </row>
    <row r="13" spans="2:15" x14ac:dyDescent="0.25">
      <c r="B13" s="77"/>
      <c r="C13" s="51" t="s">
        <v>14</v>
      </c>
      <c r="D13" s="11"/>
      <c r="E13" s="11"/>
      <c r="F13" s="11" t="s">
        <v>26</v>
      </c>
      <c r="G13" s="11"/>
      <c r="H13" s="12"/>
      <c r="N13" s="6"/>
    </row>
    <row r="14" spans="2:15" x14ac:dyDescent="0.25">
      <c r="B14" s="77" t="s">
        <v>28</v>
      </c>
      <c r="C14" s="51" t="s">
        <v>16</v>
      </c>
      <c r="D14" s="38"/>
      <c r="E14" s="33"/>
      <c r="F14" s="33" t="s">
        <v>26</v>
      </c>
      <c r="G14" s="38"/>
      <c r="H14" s="40"/>
      <c r="I14" s="17" t="s">
        <v>27</v>
      </c>
      <c r="J14" s="17"/>
      <c r="K14" s="17"/>
      <c r="L14" s="17"/>
      <c r="M14" s="18"/>
      <c r="N14" s="51" t="str">
        <f>C14</f>
        <v>Boule de feu</v>
      </c>
      <c r="O14" s="77" t="s">
        <v>28</v>
      </c>
    </row>
    <row r="15" spans="2:15" x14ac:dyDescent="0.25">
      <c r="B15" s="77"/>
      <c r="C15" s="51" t="s">
        <v>17</v>
      </c>
      <c r="D15" s="33"/>
      <c r="E15" s="33" t="s">
        <v>26</v>
      </c>
      <c r="F15" s="33" t="s">
        <v>26</v>
      </c>
      <c r="G15" s="33"/>
      <c r="H15" s="42"/>
      <c r="I15" s="23"/>
      <c r="J15" s="23" t="s">
        <v>27</v>
      </c>
      <c r="K15" s="23"/>
      <c r="L15" s="23"/>
      <c r="M15" s="24"/>
      <c r="N15" s="51" t="str">
        <f t="shared" ref="N15:N18" si="0">C15</f>
        <v>Tempête de glace</v>
      </c>
      <c r="O15" s="77"/>
    </row>
    <row r="16" spans="2:15" x14ac:dyDescent="0.25">
      <c r="B16" s="77"/>
      <c r="C16" s="51" t="s">
        <v>18</v>
      </c>
      <c r="D16" s="33"/>
      <c r="E16" s="33"/>
      <c r="F16" s="33"/>
      <c r="G16" s="33"/>
      <c r="H16" s="42"/>
      <c r="I16" s="22"/>
      <c r="J16" s="23"/>
      <c r="K16" s="23" t="s">
        <v>26</v>
      </c>
      <c r="L16" s="23"/>
      <c r="M16" s="24"/>
      <c r="N16" s="51" t="str">
        <f t="shared" si="0"/>
        <v>Vol de sort</v>
      </c>
      <c r="O16" s="77"/>
    </row>
    <row r="17" spans="2:15" x14ac:dyDescent="0.25">
      <c r="B17" s="77"/>
      <c r="C17" s="51" t="s">
        <v>19</v>
      </c>
      <c r="D17" s="33"/>
      <c r="E17" s="33"/>
      <c r="F17" s="33"/>
      <c r="G17" s="33" t="s">
        <v>27</v>
      </c>
      <c r="H17" s="42"/>
      <c r="I17" s="22"/>
      <c r="J17" s="23"/>
      <c r="K17" s="23"/>
      <c r="L17" s="23"/>
      <c r="M17" s="24"/>
      <c r="N17" s="51" t="str">
        <f t="shared" si="0"/>
        <v>Écoulement de vie</v>
      </c>
      <c r="O17" s="77"/>
    </row>
    <row r="18" spans="2:15" x14ac:dyDescent="0.25">
      <c r="B18" s="77"/>
      <c r="C18" s="51" t="s">
        <v>20</v>
      </c>
      <c r="D18" s="33"/>
      <c r="E18" s="33"/>
      <c r="F18" s="33"/>
      <c r="G18" s="33"/>
      <c r="H18" s="42"/>
      <c r="I18" s="22"/>
      <c r="J18" s="23"/>
      <c r="K18" s="23"/>
      <c r="L18" s="23"/>
      <c r="M18" s="24"/>
      <c r="N18" s="51" t="str">
        <f t="shared" si="0"/>
        <v>Main fracassante</v>
      </c>
      <c r="O18" s="77"/>
    </row>
    <row r="19" spans="2:15" x14ac:dyDescent="0.25">
      <c r="C19" s="6"/>
      <c r="D19" s="76" t="str">
        <f>D8</f>
        <v>Mage de guerre</v>
      </c>
      <c r="E19" s="76" t="str">
        <f t="shared" ref="E19:H19" si="1">E8</f>
        <v>Magicien</v>
      </c>
      <c r="F19" s="76" t="str">
        <f t="shared" si="1"/>
        <v>Mage</v>
      </c>
      <c r="G19" s="76" t="str">
        <f t="shared" si="1"/>
        <v>Runologue</v>
      </c>
      <c r="H19" s="76" t="str">
        <f t="shared" si="1"/>
        <v>Sorcier</v>
      </c>
      <c r="I19" s="76" t="str">
        <f>C9</f>
        <v>Maîtrise du feu</v>
      </c>
      <c r="J19" s="76" t="str">
        <f>C10</f>
        <v>Maîtrise de la glace</v>
      </c>
      <c r="K19" s="76" t="str">
        <f>C11</f>
        <v>Régénération de mana</v>
      </c>
      <c r="L19" s="76" t="str">
        <f>C12</f>
        <v>Endurance</v>
      </c>
      <c r="M19" s="76" t="str">
        <f>C13</f>
        <v>Hâte</v>
      </c>
      <c r="N19" s="6"/>
    </row>
    <row r="20" spans="2:15" x14ac:dyDescent="0.25">
      <c r="D20" s="78" t="s">
        <v>3</v>
      </c>
      <c r="E20" s="78"/>
      <c r="F20" s="78"/>
      <c r="G20" s="78"/>
      <c r="H20" s="78"/>
      <c r="I20" s="78" t="s">
        <v>29</v>
      </c>
      <c r="J20" s="78"/>
      <c r="K20" s="78"/>
      <c r="L20" s="78"/>
      <c r="M20" s="78"/>
    </row>
    <row r="26" spans="2:15" x14ac:dyDescent="0.25">
      <c r="C26" s="1"/>
      <c r="D26" s="78" t="s">
        <v>3</v>
      </c>
      <c r="E26" s="78"/>
      <c r="F26" s="78"/>
      <c r="G26" s="78"/>
      <c r="H26" s="78"/>
    </row>
    <row r="27" spans="2:15" x14ac:dyDescent="0.25">
      <c r="C27" s="6"/>
      <c r="D27" s="76" t="s">
        <v>7</v>
      </c>
      <c r="E27" s="76" t="s">
        <v>8</v>
      </c>
      <c r="F27" s="76" t="s">
        <v>1</v>
      </c>
      <c r="G27" s="76" t="s">
        <v>9</v>
      </c>
      <c r="H27" s="76" t="s">
        <v>10</v>
      </c>
      <c r="I27" s="6"/>
      <c r="J27" s="6"/>
      <c r="K27" s="6"/>
      <c r="L27" s="6"/>
      <c r="M27" s="6"/>
      <c r="N27" s="6"/>
    </row>
    <row r="28" spans="2:15" x14ac:dyDescent="0.25">
      <c r="B28" s="77" t="s">
        <v>29</v>
      </c>
      <c r="C28" s="51" t="s">
        <v>12</v>
      </c>
      <c r="D28" s="4" t="s">
        <v>26</v>
      </c>
      <c r="E28" s="4"/>
      <c r="F28" s="4"/>
      <c r="G28" s="4"/>
      <c r="H28" s="5"/>
      <c r="N28" s="6"/>
    </row>
    <row r="29" spans="2:15" x14ac:dyDescent="0.25">
      <c r="B29" s="77"/>
      <c r="C29" s="51" t="s">
        <v>13</v>
      </c>
      <c r="D29" s="8" t="s">
        <v>26</v>
      </c>
      <c r="E29" s="8"/>
      <c r="F29" s="8"/>
      <c r="G29" s="8"/>
      <c r="H29" s="9"/>
      <c r="N29" s="6"/>
    </row>
    <row r="30" spans="2:15" x14ac:dyDescent="0.25">
      <c r="B30" s="77"/>
      <c r="C30" s="51" t="s">
        <v>15</v>
      </c>
      <c r="D30" s="8" t="s">
        <v>27</v>
      </c>
      <c r="E30" s="8" t="s">
        <v>26</v>
      </c>
      <c r="F30" s="8" t="s">
        <v>26</v>
      </c>
      <c r="G30" s="8" t="s">
        <v>26</v>
      </c>
      <c r="H30" s="9" t="s">
        <v>26</v>
      </c>
      <c r="N30" s="6"/>
    </row>
    <row r="31" spans="2:15" x14ac:dyDescent="0.25">
      <c r="B31" s="77"/>
      <c r="C31" s="51" t="s">
        <v>0</v>
      </c>
      <c r="D31" s="8" t="s">
        <v>26</v>
      </c>
      <c r="E31" s="8"/>
      <c r="F31" s="8"/>
      <c r="G31" s="8"/>
      <c r="H31" s="9"/>
      <c r="N31" s="6"/>
    </row>
    <row r="32" spans="2:15" x14ac:dyDescent="0.25">
      <c r="B32" s="77"/>
      <c r="C32" s="51" t="s">
        <v>14</v>
      </c>
      <c r="D32" s="11" t="s">
        <v>26</v>
      </c>
      <c r="E32" s="11"/>
      <c r="F32" s="11" t="s">
        <v>26</v>
      </c>
      <c r="G32" s="11"/>
      <c r="H32" s="12"/>
      <c r="N32" s="6"/>
    </row>
    <row r="33" spans="2:15" x14ac:dyDescent="0.25">
      <c r="B33" s="77" t="s">
        <v>28</v>
      </c>
      <c r="C33" s="51" t="s">
        <v>16</v>
      </c>
      <c r="D33" s="38"/>
      <c r="E33" s="33"/>
      <c r="F33" s="33" t="s">
        <v>26</v>
      </c>
      <c r="G33" s="38" t="s">
        <v>26</v>
      </c>
      <c r="H33" s="40"/>
      <c r="I33" s="17" t="s">
        <v>27</v>
      </c>
      <c r="J33" s="17" t="s">
        <v>26</v>
      </c>
      <c r="K33" s="17"/>
      <c r="L33" s="17"/>
      <c r="M33" s="18"/>
      <c r="N33" s="51" t="str">
        <f>C33</f>
        <v>Boule de feu</v>
      </c>
      <c r="O33" s="77" t="s">
        <v>28</v>
      </c>
    </row>
    <row r="34" spans="2:15" x14ac:dyDescent="0.25">
      <c r="B34" s="77"/>
      <c r="C34" s="51" t="s">
        <v>17</v>
      </c>
      <c r="D34" s="33"/>
      <c r="E34" s="33" t="s">
        <v>26</v>
      </c>
      <c r="F34" s="33" t="s">
        <v>26</v>
      </c>
      <c r="G34" s="33" t="s">
        <v>26</v>
      </c>
      <c r="H34" s="42"/>
      <c r="I34" s="23" t="s">
        <v>26</v>
      </c>
      <c r="J34" s="23" t="s">
        <v>27</v>
      </c>
      <c r="K34" s="23" t="s">
        <v>26</v>
      </c>
      <c r="L34" s="23" t="s">
        <v>26</v>
      </c>
      <c r="M34" s="24" t="s">
        <v>26</v>
      </c>
      <c r="N34" s="51" t="str">
        <f t="shared" ref="N34:N37" si="2">C34</f>
        <v>Tempête de glace</v>
      </c>
      <c r="O34" s="77"/>
    </row>
    <row r="35" spans="2:15" x14ac:dyDescent="0.25">
      <c r="B35" s="77"/>
      <c r="C35" s="51" t="s">
        <v>18</v>
      </c>
      <c r="D35" s="33"/>
      <c r="E35" s="33"/>
      <c r="F35" s="33"/>
      <c r="G35" s="33" t="s">
        <v>26</v>
      </c>
      <c r="H35" s="42"/>
      <c r="I35" s="22" t="s">
        <v>26</v>
      </c>
      <c r="J35" s="23" t="s">
        <v>26</v>
      </c>
      <c r="K35" s="23" t="s">
        <v>26</v>
      </c>
      <c r="L35" s="23"/>
      <c r="M35" s="24"/>
      <c r="N35" s="51" t="str">
        <f t="shared" si="2"/>
        <v>Vol de sort</v>
      </c>
      <c r="O35" s="77"/>
    </row>
    <row r="36" spans="2:15" x14ac:dyDescent="0.25">
      <c r="B36" s="77"/>
      <c r="C36" s="51" t="s">
        <v>19</v>
      </c>
      <c r="D36" s="33" t="s">
        <v>26</v>
      </c>
      <c r="E36" s="33" t="s">
        <v>26</v>
      </c>
      <c r="F36" s="33" t="s">
        <v>26</v>
      </c>
      <c r="G36" s="33" t="s">
        <v>27</v>
      </c>
      <c r="H36" s="42" t="s">
        <v>26</v>
      </c>
      <c r="I36" s="22" t="s">
        <v>26</v>
      </c>
      <c r="J36" s="23" t="s">
        <v>26</v>
      </c>
      <c r="K36" s="23"/>
      <c r="L36" s="23"/>
      <c r="M36" s="24"/>
      <c r="N36" s="51" t="str">
        <f t="shared" si="2"/>
        <v>Écoulement de vie</v>
      </c>
      <c r="O36" s="77"/>
    </row>
    <row r="37" spans="2:15" x14ac:dyDescent="0.25">
      <c r="B37" s="77"/>
      <c r="C37" s="51" t="s">
        <v>20</v>
      </c>
      <c r="D37" s="33"/>
      <c r="E37" s="33"/>
      <c r="F37" s="33"/>
      <c r="G37" s="33" t="s">
        <v>26</v>
      </c>
      <c r="H37" s="42"/>
      <c r="I37" s="22" t="s">
        <v>26</v>
      </c>
      <c r="J37" s="23" t="s">
        <v>26</v>
      </c>
      <c r="K37" s="23"/>
      <c r="L37" s="23"/>
      <c r="M37" s="24"/>
      <c r="N37" s="51" t="str">
        <f t="shared" si="2"/>
        <v>Main fracassante</v>
      </c>
      <c r="O37" s="77"/>
    </row>
    <row r="38" spans="2:15" x14ac:dyDescent="0.25">
      <c r="C38" s="6"/>
      <c r="D38" s="76" t="str">
        <f>D27</f>
        <v>Mage de guerre</v>
      </c>
      <c r="E38" s="76" t="str">
        <f t="shared" ref="E38:H38" si="3">E27</f>
        <v>Magicien</v>
      </c>
      <c r="F38" s="76" t="str">
        <f t="shared" si="3"/>
        <v>Mage</v>
      </c>
      <c r="G38" s="76" t="str">
        <f t="shared" si="3"/>
        <v>Runologue</v>
      </c>
      <c r="H38" s="76" t="str">
        <f t="shared" si="3"/>
        <v>Sorcier</v>
      </c>
      <c r="I38" s="76" t="str">
        <f>C28</f>
        <v>Maîtrise du feu</v>
      </c>
      <c r="J38" s="76" t="str">
        <f>C29</f>
        <v>Maîtrise de la glace</v>
      </c>
      <c r="K38" s="76" t="str">
        <f>C30</f>
        <v>Régénération de mana</v>
      </c>
      <c r="L38" s="76" t="str">
        <f>C31</f>
        <v>Endurance</v>
      </c>
      <c r="M38" s="76" t="str">
        <f>C32</f>
        <v>Hâte</v>
      </c>
      <c r="N38" s="6"/>
    </row>
    <row r="39" spans="2:15" x14ac:dyDescent="0.25">
      <c r="D39" s="78" t="s">
        <v>3</v>
      </c>
      <c r="E39" s="78"/>
      <c r="F39" s="78"/>
      <c r="G39" s="78"/>
      <c r="H39" s="78"/>
      <c r="I39" s="78" t="s">
        <v>29</v>
      </c>
      <c r="J39" s="78"/>
      <c r="K39" s="78"/>
      <c r="L39" s="78"/>
      <c r="M39" s="78"/>
    </row>
  </sheetData>
  <mergeCells count="12">
    <mergeCell ref="D7:H7"/>
    <mergeCell ref="B9:B13"/>
    <mergeCell ref="B14:B18"/>
    <mergeCell ref="O14:O18"/>
    <mergeCell ref="D20:H20"/>
    <mergeCell ref="I20:M20"/>
    <mergeCell ref="B28:B32"/>
    <mergeCell ref="B33:B37"/>
    <mergeCell ref="D26:H26"/>
    <mergeCell ref="D39:H39"/>
    <mergeCell ref="I39:M39"/>
    <mergeCell ref="O33:O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4"/>
  <sheetViews>
    <sheetView showGridLines="0" topLeftCell="A19" workbookViewId="0">
      <selection activeCell="N32" sqref="N32"/>
    </sheetView>
  </sheetViews>
  <sheetFormatPr defaultRowHeight="15" x14ac:dyDescent="0.25"/>
  <cols>
    <col min="3" max="3" width="21.140625" customWidth="1"/>
    <col min="4" max="4" width="15" bestFit="1" customWidth="1"/>
    <col min="5" max="5" width="9" bestFit="1" customWidth="1"/>
    <col min="6" max="6" width="5.85546875" bestFit="1" customWidth="1"/>
    <col min="7" max="7" width="10.85546875" bestFit="1" customWidth="1"/>
    <col min="8" max="8" width="10" bestFit="1" customWidth="1"/>
    <col min="9" max="9" width="14.42578125" bestFit="1" customWidth="1"/>
    <col min="10" max="10" width="18.140625" bestFit="1" customWidth="1"/>
    <col min="11" max="11" width="21.42578125" bestFit="1" customWidth="1"/>
    <col min="12" max="12" width="10.28515625" bestFit="1" customWidth="1"/>
    <col min="14" max="14" width="17.42578125" customWidth="1"/>
  </cols>
  <sheetData>
    <row r="2" spans="3:14" x14ac:dyDescent="0.25">
      <c r="C2" s="48" t="s">
        <v>5</v>
      </c>
    </row>
    <row r="3" spans="3:14" x14ac:dyDescent="0.25">
      <c r="C3" s="48" t="s">
        <v>11</v>
      </c>
    </row>
    <row r="4" spans="3:14" x14ac:dyDescent="0.25">
      <c r="C4" s="48" t="s">
        <v>6</v>
      </c>
    </row>
    <row r="5" spans="3:14" s="49" customFormat="1" x14ac:dyDescent="0.25"/>
    <row r="7" spans="3:14" x14ac:dyDescent="0.25">
      <c r="C7" s="1" t="s">
        <v>21</v>
      </c>
    </row>
    <row r="8" spans="3:14" x14ac:dyDescent="0.25">
      <c r="C8" s="6"/>
      <c r="D8" s="31" t="s">
        <v>7</v>
      </c>
      <c r="E8" s="31" t="s">
        <v>8</v>
      </c>
      <c r="F8" s="31" t="s">
        <v>1</v>
      </c>
      <c r="G8" s="31" t="s">
        <v>9</v>
      </c>
      <c r="H8" s="31" t="s">
        <v>10</v>
      </c>
      <c r="I8" s="6"/>
      <c r="J8" s="6"/>
      <c r="K8" s="6"/>
      <c r="L8" s="6"/>
      <c r="M8" s="6"/>
      <c r="N8" s="6"/>
    </row>
    <row r="9" spans="3:14" x14ac:dyDescent="0.25">
      <c r="C9" s="6" t="s">
        <v>12</v>
      </c>
      <c r="D9" s="3">
        <v>-1</v>
      </c>
      <c r="E9" s="4">
        <v>-1</v>
      </c>
      <c r="F9" s="4">
        <v>-1</v>
      </c>
      <c r="G9" s="4">
        <v>-1</v>
      </c>
      <c r="H9" s="5">
        <v>-1</v>
      </c>
      <c r="N9" s="6"/>
    </row>
    <row r="10" spans="3:14" x14ac:dyDescent="0.25">
      <c r="C10" s="6" t="s">
        <v>13</v>
      </c>
      <c r="D10" s="7">
        <v>-1</v>
      </c>
      <c r="E10" s="8">
        <v>-1</v>
      </c>
      <c r="F10" s="8">
        <v>-1</v>
      </c>
      <c r="G10" s="8">
        <v>-1</v>
      </c>
      <c r="H10" s="9">
        <v>-1</v>
      </c>
      <c r="N10" s="6"/>
    </row>
    <row r="11" spans="3:14" x14ac:dyDescent="0.25">
      <c r="C11" s="6" t="s">
        <v>15</v>
      </c>
      <c r="D11" s="35">
        <v>1</v>
      </c>
      <c r="E11" s="8">
        <v>-1</v>
      </c>
      <c r="F11" s="8">
        <v>-1</v>
      </c>
      <c r="G11" s="8">
        <v>-1</v>
      </c>
      <c r="H11" s="9">
        <v>-1</v>
      </c>
      <c r="N11" s="6"/>
    </row>
    <row r="12" spans="3:14" x14ac:dyDescent="0.25">
      <c r="C12" s="6" t="s">
        <v>0</v>
      </c>
      <c r="D12" s="7">
        <v>-1</v>
      </c>
      <c r="E12" s="8">
        <v>-1</v>
      </c>
      <c r="F12" s="8">
        <v>-1</v>
      </c>
      <c r="G12" s="8">
        <v>-1</v>
      </c>
      <c r="H12" s="9">
        <v>-1</v>
      </c>
      <c r="N12" s="6"/>
    </row>
    <row r="13" spans="3:14" x14ac:dyDescent="0.25">
      <c r="C13" s="6" t="s">
        <v>14</v>
      </c>
      <c r="D13" s="10">
        <v>-1</v>
      </c>
      <c r="E13" s="11">
        <v>-1</v>
      </c>
      <c r="F13" s="36">
        <v>0</v>
      </c>
      <c r="G13" s="11">
        <v>-1</v>
      </c>
      <c r="H13" s="12">
        <v>-1</v>
      </c>
      <c r="N13" s="6"/>
    </row>
    <row r="14" spans="3:14" x14ac:dyDescent="0.25">
      <c r="C14" s="6" t="s">
        <v>16</v>
      </c>
      <c r="D14" s="37">
        <v>-1</v>
      </c>
      <c r="E14" s="38">
        <v>-1</v>
      </c>
      <c r="F14" s="39">
        <v>0</v>
      </c>
      <c r="G14" s="38">
        <v>-1</v>
      </c>
      <c r="H14" s="40">
        <v>-1</v>
      </c>
      <c r="I14" s="46">
        <v>1</v>
      </c>
      <c r="J14" s="17">
        <v>-1</v>
      </c>
      <c r="K14" s="17">
        <v>-1</v>
      </c>
      <c r="L14" s="17">
        <v>-1</v>
      </c>
      <c r="M14" s="18">
        <v>-1</v>
      </c>
      <c r="N14" s="6" t="str">
        <f>C14</f>
        <v>Boule de feu</v>
      </c>
    </row>
    <row r="15" spans="3:14" x14ac:dyDescent="0.25">
      <c r="C15" s="6" t="s">
        <v>17</v>
      </c>
      <c r="D15" s="41">
        <v>-1</v>
      </c>
      <c r="E15" s="34">
        <v>0</v>
      </c>
      <c r="F15" s="34">
        <v>0</v>
      </c>
      <c r="G15" s="33">
        <v>-1</v>
      </c>
      <c r="H15" s="42">
        <v>-1</v>
      </c>
      <c r="I15" s="22">
        <v>-1</v>
      </c>
      <c r="J15" s="34">
        <v>1</v>
      </c>
      <c r="K15" s="23">
        <v>-1</v>
      </c>
      <c r="L15" s="23">
        <v>-1</v>
      </c>
      <c r="M15" s="24">
        <v>-1</v>
      </c>
      <c r="N15" s="6" t="str">
        <f t="shared" ref="N15:N18" si="0">C15</f>
        <v>Tempête de glace</v>
      </c>
    </row>
    <row r="16" spans="3:14" x14ac:dyDescent="0.25">
      <c r="C16" s="6" t="s">
        <v>18</v>
      </c>
      <c r="D16" s="41">
        <v>-1</v>
      </c>
      <c r="E16" s="33">
        <v>-1</v>
      </c>
      <c r="F16" s="33">
        <v>-1</v>
      </c>
      <c r="G16" s="33">
        <v>-1</v>
      </c>
      <c r="H16" s="42">
        <v>-1</v>
      </c>
      <c r="I16" s="22">
        <v>-1</v>
      </c>
      <c r="J16" s="23">
        <v>-1</v>
      </c>
      <c r="K16" s="34">
        <v>0</v>
      </c>
      <c r="L16" s="23">
        <v>-1</v>
      </c>
      <c r="M16" s="24">
        <v>-1</v>
      </c>
      <c r="N16" s="6" t="str">
        <f t="shared" si="0"/>
        <v>Vol de sort</v>
      </c>
    </row>
    <row r="17" spans="3:14" x14ac:dyDescent="0.25">
      <c r="C17" s="6" t="s">
        <v>19</v>
      </c>
      <c r="D17" s="41">
        <v>-1</v>
      </c>
      <c r="E17" s="33">
        <v>-1</v>
      </c>
      <c r="F17" s="33">
        <v>-1</v>
      </c>
      <c r="G17" s="34">
        <v>1</v>
      </c>
      <c r="H17" s="42">
        <v>-1</v>
      </c>
      <c r="I17" s="22">
        <v>-1</v>
      </c>
      <c r="J17" s="23">
        <v>-1</v>
      </c>
      <c r="K17" s="23">
        <v>-1</v>
      </c>
      <c r="L17" s="23">
        <v>-1</v>
      </c>
      <c r="M17" s="24">
        <v>-1</v>
      </c>
      <c r="N17" s="6" t="str">
        <f t="shared" si="0"/>
        <v>Écoulement de vie</v>
      </c>
    </row>
    <row r="18" spans="3:14" x14ac:dyDescent="0.25">
      <c r="C18" s="6" t="s">
        <v>20</v>
      </c>
      <c r="D18" s="43">
        <v>-1</v>
      </c>
      <c r="E18" s="44">
        <v>-1</v>
      </c>
      <c r="F18" s="44">
        <v>-1</v>
      </c>
      <c r="G18" s="44">
        <v>-1</v>
      </c>
      <c r="H18" s="45">
        <v>-1</v>
      </c>
      <c r="I18" s="28">
        <v>-1</v>
      </c>
      <c r="J18" s="29">
        <v>-1</v>
      </c>
      <c r="K18" s="29">
        <v>-1</v>
      </c>
      <c r="L18" s="29">
        <v>-1</v>
      </c>
      <c r="M18" s="30">
        <v>-1</v>
      </c>
      <c r="N18" s="6" t="str">
        <f t="shared" si="0"/>
        <v>Main fracassante</v>
      </c>
    </row>
    <row r="19" spans="3:14" x14ac:dyDescent="0.25">
      <c r="C19" s="6"/>
      <c r="D19" s="31" t="str">
        <f>D8</f>
        <v>Mage de guerre</v>
      </c>
      <c r="E19" s="31" t="str">
        <f t="shared" ref="E19:H19" si="1">E8</f>
        <v>Magicien</v>
      </c>
      <c r="F19" s="31" t="str">
        <f t="shared" si="1"/>
        <v>Mage</v>
      </c>
      <c r="G19" s="31" t="str">
        <f t="shared" si="1"/>
        <v>Runologue</v>
      </c>
      <c r="H19" s="31" t="str">
        <f t="shared" si="1"/>
        <v>Sorcier</v>
      </c>
      <c r="I19" s="31" t="str">
        <f>C9</f>
        <v>Maîtrise du feu</v>
      </c>
      <c r="J19" s="31" t="str">
        <f>C10</f>
        <v>Maîtrise de la glace</v>
      </c>
      <c r="K19" s="31" t="str">
        <f>C11</f>
        <v>Régénération de mana</v>
      </c>
      <c r="L19" s="31" t="str">
        <f>C12</f>
        <v>Endurance</v>
      </c>
      <c r="M19" s="31" t="str">
        <f>C13</f>
        <v>Hâte</v>
      </c>
      <c r="N19" s="6"/>
    </row>
    <row r="21" spans="3:14" x14ac:dyDescent="0.25">
      <c r="C21" s="1" t="s">
        <v>22</v>
      </c>
    </row>
    <row r="22" spans="3:14" x14ac:dyDescent="0.25">
      <c r="C22" s="6"/>
      <c r="D22" s="31" t="str">
        <f>D8</f>
        <v>Mage de guerre</v>
      </c>
      <c r="E22" s="31" t="str">
        <f t="shared" ref="E22:H22" si="2">E8</f>
        <v>Magicien</v>
      </c>
      <c r="F22" s="31" t="str">
        <f t="shared" si="2"/>
        <v>Mage</v>
      </c>
      <c r="G22" s="31" t="str">
        <f t="shared" si="2"/>
        <v>Runologue</v>
      </c>
      <c r="H22" s="31" t="str">
        <f t="shared" si="2"/>
        <v>Sorcier</v>
      </c>
      <c r="I22" s="6"/>
      <c r="J22" s="6"/>
      <c r="K22" s="6"/>
      <c r="L22" s="6"/>
      <c r="M22" s="6"/>
      <c r="N22" s="6"/>
    </row>
    <row r="23" spans="3:14" x14ac:dyDescent="0.25">
      <c r="C23" s="6" t="str">
        <f>C9</f>
        <v>Maîtrise du feu</v>
      </c>
      <c r="D23" s="13">
        <v>0</v>
      </c>
      <c r="E23" s="14">
        <v>0</v>
      </c>
      <c r="F23" s="14">
        <v>1</v>
      </c>
      <c r="G23" s="14">
        <v>0</v>
      </c>
      <c r="H23" s="15">
        <v>0</v>
      </c>
      <c r="N23" s="6"/>
    </row>
    <row r="24" spans="3:14" x14ac:dyDescent="0.25">
      <c r="C24" s="6" t="str">
        <f t="shared" ref="C24:C32" si="3">C10</f>
        <v>Maîtrise de la glace</v>
      </c>
      <c r="D24" s="19">
        <v>0</v>
      </c>
      <c r="E24" s="20">
        <v>0</v>
      </c>
      <c r="F24" s="20">
        <v>0</v>
      </c>
      <c r="G24" s="20">
        <v>0</v>
      </c>
      <c r="H24" s="21">
        <v>1</v>
      </c>
      <c r="N24" s="6"/>
    </row>
    <row r="25" spans="3:14" x14ac:dyDescent="0.25">
      <c r="C25" s="6" t="str">
        <f t="shared" si="3"/>
        <v>Régénération de mana</v>
      </c>
      <c r="D25" s="19">
        <v>0</v>
      </c>
      <c r="E25" s="20">
        <v>0</v>
      </c>
      <c r="F25" s="20">
        <v>0</v>
      </c>
      <c r="G25" s="20">
        <v>0</v>
      </c>
      <c r="H25" s="21">
        <v>0</v>
      </c>
      <c r="N25" s="6"/>
    </row>
    <row r="26" spans="3:14" x14ac:dyDescent="0.25">
      <c r="C26" s="6" t="str">
        <f t="shared" si="3"/>
        <v>Endurance</v>
      </c>
      <c r="D26" s="19">
        <v>0</v>
      </c>
      <c r="E26" s="20">
        <v>0</v>
      </c>
      <c r="F26" s="20">
        <v>0</v>
      </c>
      <c r="G26" s="20">
        <v>1</v>
      </c>
      <c r="H26" s="21">
        <v>0</v>
      </c>
      <c r="N26" s="6"/>
    </row>
    <row r="27" spans="3:14" x14ac:dyDescent="0.25">
      <c r="C27" s="6" t="str">
        <f t="shared" si="3"/>
        <v>Hâte</v>
      </c>
      <c r="D27" s="25">
        <v>0</v>
      </c>
      <c r="E27" s="26">
        <v>1</v>
      </c>
      <c r="F27" s="26">
        <v>1</v>
      </c>
      <c r="G27" s="26">
        <v>0</v>
      </c>
      <c r="H27" s="27">
        <v>0</v>
      </c>
      <c r="N27" s="6"/>
    </row>
    <row r="28" spans="3:14" x14ac:dyDescent="0.25">
      <c r="C28" s="6" t="str">
        <f t="shared" si="3"/>
        <v>Boule de feu</v>
      </c>
      <c r="D28" s="13">
        <v>0</v>
      </c>
      <c r="E28" s="14">
        <v>0</v>
      </c>
      <c r="F28" s="14">
        <v>0</v>
      </c>
      <c r="G28" s="14">
        <v>0</v>
      </c>
      <c r="H28" s="15">
        <v>1</v>
      </c>
      <c r="I28" s="13">
        <v>1</v>
      </c>
      <c r="J28" s="14">
        <v>0</v>
      </c>
      <c r="K28" s="14">
        <v>0</v>
      </c>
      <c r="L28" s="14">
        <v>0</v>
      </c>
      <c r="M28" s="15">
        <v>0</v>
      </c>
      <c r="N28" s="6" t="str">
        <f>N14</f>
        <v>Boule de feu</v>
      </c>
    </row>
    <row r="29" spans="3:14" x14ac:dyDescent="0.25">
      <c r="C29" s="6" t="str">
        <f t="shared" si="3"/>
        <v>Tempête de glace</v>
      </c>
      <c r="D29" s="19">
        <v>1</v>
      </c>
      <c r="E29" s="20">
        <v>0</v>
      </c>
      <c r="F29" s="20">
        <v>1</v>
      </c>
      <c r="G29" s="20">
        <v>0</v>
      </c>
      <c r="H29" s="21">
        <v>0</v>
      </c>
      <c r="I29" s="19">
        <v>0</v>
      </c>
      <c r="J29" s="20">
        <v>0</v>
      </c>
      <c r="K29" s="20">
        <v>0</v>
      </c>
      <c r="L29" s="20">
        <v>0</v>
      </c>
      <c r="M29" s="21">
        <v>0</v>
      </c>
      <c r="N29" s="6" t="str">
        <f t="shared" ref="N29:N32" si="4">N15</f>
        <v>Tempête de glace</v>
      </c>
    </row>
    <row r="30" spans="3:14" x14ac:dyDescent="0.25">
      <c r="C30" s="6" t="str">
        <f t="shared" si="3"/>
        <v>Vol de sort</v>
      </c>
      <c r="D30" s="19">
        <v>0</v>
      </c>
      <c r="E30" s="20">
        <v>0</v>
      </c>
      <c r="F30" s="20">
        <v>1</v>
      </c>
      <c r="G30" s="20">
        <v>0</v>
      </c>
      <c r="H30" s="21">
        <v>0</v>
      </c>
      <c r="I30" s="19">
        <v>0</v>
      </c>
      <c r="J30" s="20">
        <v>0</v>
      </c>
      <c r="K30" s="20">
        <v>0</v>
      </c>
      <c r="L30" s="20">
        <v>0</v>
      </c>
      <c r="M30" s="21">
        <v>1</v>
      </c>
      <c r="N30" s="6" t="str">
        <f t="shared" si="4"/>
        <v>Vol de sort</v>
      </c>
    </row>
    <row r="31" spans="3:14" x14ac:dyDescent="0.25">
      <c r="C31" s="6" t="str">
        <f t="shared" si="3"/>
        <v>Écoulement de vie</v>
      </c>
      <c r="D31" s="19">
        <v>0</v>
      </c>
      <c r="E31" s="20">
        <v>0</v>
      </c>
      <c r="F31" s="20">
        <v>0</v>
      </c>
      <c r="G31" s="20">
        <v>1</v>
      </c>
      <c r="H31" s="21">
        <v>0</v>
      </c>
      <c r="I31" s="19">
        <v>0</v>
      </c>
      <c r="J31" s="20">
        <v>0</v>
      </c>
      <c r="K31" s="20">
        <v>0</v>
      </c>
      <c r="L31" s="20">
        <v>1</v>
      </c>
      <c r="M31" s="21">
        <v>0</v>
      </c>
      <c r="N31" s="6" t="str">
        <f t="shared" si="4"/>
        <v>Écoulement de vie</v>
      </c>
    </row>
    <row r="32" spans="3:14" x14ac:dyDescent="0.25">
      <c r="C32" s="6" t="str">
        <f t="shared" si="3"/>
        <v>Main fracassante</v>
      </c>
      <c r="D32" s="25">
        <v>0</v>
      </c>
      <c r="E32" s="26">
        <v>1</v>
      </c>
      <c r="F32" s="26">
        <v>0</v>
      </c>
      <c r="G32" s="26">
        <v>0</v>
      </c>
      <c r="H32" s="27">
        <v>0</v>
      </c>
      <c r="I32" s="25">
        <v>0</v>
      </c>
      <c r="J32" s="26">
        <v>0</v>
      </c>
      <c r="K32" s="26">
        <v>1</v>
      </c>
      <c r="L32" s="26">
        <v>0</v>
      </c>
      <c r="M32" s="27">
        <v>0</v>
      </c>
      <c r="N32" s="6" t="str">
        <f t="shared" si="4"/>
        <v>Main fracassante</v>
      </c>
    </row>
    <row r="33" spans="2:15" x14ac:dyDescent="0.25">
      <c r="C33" s="6"/>
      <c r="D33" s="31" t="str">
        <f>D8</f>
        <v>Mage de guerre</v>
      </c>
      <c r="E33" s="31" t="str">
        <f t="shared" ref="E33:H33" si="5">E8</f>
        <v>Magicien</v>
      </c>
      <c r="F33" s="31" t="str">
        <f t="shared" si="5"/>
        <v>Mage</v>
      </c>
      <c r="G33" s="31" t="str">
        <f t="shared" si="5"/>
        <v>Runologue</v>
      </c>
      <c r="H33" s="31" t="str">
        <f t="shared" si="5"/>
        <v>Sorcier</v>
      </c>
      <c r="I33" s="31" t="str">
        <f>I19</f>
        <v>Maîtrise du feu</v>
      </c>
      <c r="J33" s="31" t="str">
        <f t="shared" ref="J33:M33" si="6">J19</f>
        <v>Maîtrise de la glace</v>
      </c>
      <c r="K33" s="31" t="str">
        <f t="shared" si="6"/>
        <v>Régénération de mana</v>
      </c>
      <c r="L33" s="31" t="str">
        <f t="shared" si="6"/>
        <v>Endurance</v>
      </c>
      <c r="M33" s="31" t="str">
        <f t="shared" si="6"/>
        <v>Hâte</v>
      </c>
      <c r="N33" s="6"/>
    </row>
    <row r="35" spans="2:15" x14ac:dyDescent="0.25">
      <c r="C35" s="1" t="s">
        <v>23</v>
      </c>
    </row>
    <row r="36" spans="2:15" x14ac:dyDescent="0.25">
      <c r="D36" s="60">
        <f>SUM(D38:D42)</f>
        <v>1</v>
      </c>
      <c r="E36" s="61">
        <f>SUM(E38:E42)</f>
        <v>1</v>
      </c>
      <c r="F36" s="61">
        <f>SUM(F38:F42)</f>
        <v>1</v>
      </c>
      <c r="G36" s="61">
        <f>SUM(G38:G42)</f>
        <v>1</v>
      </c>
      <c r="H36" s="62">
        <f>SUM(H38:H42)</f>
        <v>1</v>
      </c>
    </row>
    <row r="37" spans="2:15" x14ac:dyDescent="0.25">
      <c r="C37" s="6"/>
      <c r="D37" s="31" t="str">
        <f>D8</f>
        <v>Mage de guerre</v>
      </c>
      <c r="E37" s="31" t="str">
        <f t="shared" ref="E37:H37" si="7">E8</f>
        <v>Magicien</v>
      </c>
      <c r="F37" s="31" t="str">
        <f t="shared" si="7"/>
        <v>Mage</v>
      </c>
      <c r="G37" s="31" t="str">
        <f t="shared" si="7"/>
        <v>Runologue</v>
      </c>
      <c r="H37" s="31" t="str">
        <f t="shared" si="7"/>
        <v>Sorcier</v>
      </c>
      <c r="I37" s="6"/>
      <c r="J37" s="6"/>
      <c r="K37" s="6"/>
      <c r="L37" s="6"/>
      <c r="M37" s="6"/>
      <c r="N37" s="6"/>
    </row>
    <row r="38" spans="2:15" x14ac:dyDescent="0.25">
      <c r="B38" s="58">
        <f t="shared" ref="B38:B47" si="8">SUM(D38:H38)</f>
        <v>1</v>
      </c>
      <c r="C38" s="6" t="str">
        <f>C9</f>
        <v>Maîtrise du feu</v>
      </c>
      <c r="D38" s="3">
        <f>IF(D9&gt;=0,D9,D23)</f>
        <v>0</v>
      </c>
      <c r="E38" s="4">
        <f t="shared" ref="E38:H38" si="9">IF(E9&gt;=0,E9,E23)</f>
        <v>0</v>
      </c>
      <c r="F38" s="4">
        <f t="shared" si="9"/>
        <v>1</v>
      </c>
      <c r="G38" s="4">
        <f t="shared" si="9"/>
        <v>0</v>
      </c>
      <c r="H38" s="5">
        <f t="shared" si="9"/>
        <v>0</v>
      </c>
      <c r="I38" s="6"/>
      <c r="J38" s="6"/>
      <c r="K38" s="6"/>
      <c r="L38" s="6"/>
      <c r="M38" s="6"/>
      <c r="N38" s="6"/>
    </row>
    <row r="39" spans="2:15" x14ac:dyDescent="0.25">
      <c r="B39" s="59">
        <f t="shared" si="8"/>
        <v>1</v>
      </c>
      <c r="C39" s="6" t="str">
        <f t="shared" ref="C39:C47" si="10">C10</f>
        <v>Maîtrise de la glace</v>
      </c>
      <c r="D39" s="7">
        <f t="shared" ref="D39:H39" si="11">IF(D10&gt;=0,D10,D24)</f>
        <v>0</v>
      </c>
      <c r="E39" s="8">
        <f t="shared" si="11"/>
        <v>0</v>
      </c>
      <c r="F39" s="8">
        <f t="shared" si="11"/>
        <v>0</v>
      </c>
      <c r="G39" s="8">
        <f t="shared" si="11"/>
        <v>0</v>
      </c>
      <c r="H39" s="9">
        <f t="shared" si="11"/>
        <v>1</v>
      </c>
      <c r="I39" s="6"/>
      <c r="J39" s="6"/>
      <c r="K39" s="6"/>
      <c r="L39" s="6"/>
      <c r="M39" s="6"/>
      <c r="N39" s="6"/>
    </row>
    <row r="40" spans="2:15" x14ac:dyDescent="0.25">
      <c r="B40" s="59">
        <f t="shared" si="8"/>
        <v>1</v>
      </c>
      <c r="C40" s="6" t="str">
        <f t="shared" si="10"/>
        <v>Régénération de mana</v>
      </c>
      <c r="D40" s="7">
        <f t="shared" ref="D40:H40" si="12">IF(D11&gt;=0,D11,D25)</f>
        <v>1</v>
      </c>
      <c r="E40" s="8">
        <f t="shared" si="12"/>
        <v>0</v>
      </c>
      <c r="F40" s="8">
        <f t="shared" si="12"/>
        <v>0</v>
      </c>
      <c r="G40" s="8">
        <f t="shared" si="12"/>
        <v>0</v>
      </c>
      <c r="H40" s="9">
        <f t="shared" si="12"/>
        <v>0</v>
      </c>
      <c r="I40" s="6"/>
      <c r="J40" s="6"/>
      <c r="K40" s="6"/>
      <c r="L40" s="6"/>
      <c r="M40" s="6"/>
      <c r="N40" s="6"/>
    </row>
    <row r="41" spans="2:15" x14ac:dyDescent="0.25">
      <c r="B41" s="59">
        <f t="shared" si="8"/>
        <v>1</v>
      </c>
      <c r="C41" s="6" t="str">
        <f t="shared" si="10"/>
        <v>Endurance</v>
      </c>
      <c r="D41" s="7">
        <f t="shared" ref="D41:H41" si="13">IF(D12&gt;=0,D12,D26)</f>
        <v>0</v>
      </c>
      <c r="E41" s="8">
        <f t="shared" si="13"/>
        <v>0</v>
      </c>
      <c r="F41" s="8">
        <f t="shared" si="13"/>
        <v>0</v>
      </c>
      <c r="G41" s="8">
        <f t="shared" si="13"/>
        <v>1</v>
      </c>
      <c r="H41" s="9">
        <f t="shared" si="13"/>
        <v>0</v>
      </c>
      <c r="I41" s="6"/>
      <c r="J41" s="6"/>
      <c r="K41" s="6"/>
      <c r="L41" s="6"/>
      <c r="M41" s="6"/>
      <c r="N41" s="6"/>
    </row>
    <row r="42" spans="2:15" x14ac:dyDescent="0.25">
      <c r="B42" s="59">
        <f t="shared" si="8"/>
        <v>1</v>
      </c>
      <c r="C42" s="6" t="str">
        <f t="shared" si="10"/>
        <v>Hâte</v>
      </c>
      <c r="D42" s="10">
        <f t="shared" ref="D42:H42" si="14">IF(D13&gt;=0,D13,D27)</f>
        <v>0</v>
      </c>
      <c r="E42" s="11">
        <f t="shared" si="14"/>
        <v>1</v>
      </c>
      <c r="F42" s="11">
        <f t="shared" si="14"/>
        <v>0</v>
      </c>
      <c r="G42" s="11">
        <f t="shared" si="14"/>
        <v>0</v>
      </c>
      <c r="H42" s="12">
        <f t="shared" si="14"/>
        <v>0</v>
      </c>
      <c r="I42" s="6"/>
      <c r="J42" s="6"/>
      <c r="K42" s="6"/>
      <c r="L42" s="6"/>
      <c r="M42" s="6"/>
      <c r="N42" s="6"/>
    </row>
    <row r="43" spans="2:15" x14ac:dyDescent="0.25">
      <c r="B43" s="59">
        <f t="shared" si="8"/>
        <v>1</v>
      </c>
      <c r="C43" s="6" t="str">
        <f t="shared" si="10"/>
        <v>Boule de feu</v>
      </c>
      <c r="D43" s="65">
        <f>IF(D14&gt;=0,D14,D28)</f>
        <v>0</v>
      </c>
      <c r="E43" s="66">
        <f t="shared" ref="E43:I43" si="15">IF(E14&gt;=0,E14,E28)</f>
        <v>0</v>
      </c>
      <c r="F43" s="66">
        <f t="shared" si="15"/>
        <v>0</v>
      </c>
      <c r="G43" s="66">
        <f t="shared" si="15"/>
        <v>0</v>
      </c>
      <c r="H43" s="67">
        <f t="shared" si="15"/>
        <v>1</v>
      </c>
      <c r="I43" s="16">
        <f t="shared" si="15"/>
        <v>1</v>
      </c>
      <c r="J43" s="17">
        <f t="shared" ref="J43:M43" si="16">IF(J14&gt;=0,J14,J28)</f>
        <v>0</v>
      </c>
      <c r="K43" s="17">
        <f t="shared" si="16"/>
        <v>0</v>
      </c>
      <c r="L43" s="17">
        <f t="shared" si="16"/>
        <v>0</v>
      </c>
      <c r="M43" s="18">
        <f t="shared" si="16"/>
        <v>0</v>
      </c>
      <c r="N43" s="6" t="str">
        <f>N14</f>
        <v>Boule de feu</v>
      </c>
      <c r="O43" s="58">
        <f>SUM(I43:M43)</f>
        <v>1</v>
      </c>
    </row>
    <row r="44" spans="2:15" x14ac:dyDescent="0.25">
      <c r="B44" s="59">
        <f t="shared" si="8"/>
        <v>1</v>
      </c>
      <c r="C44" s="6" t="str">
        <f t="shared" si="10"/>
        <v>Tempête de glace</v>
      </c>
      <c r="D44" s="68">
        <f t="shared" ref="D44:M44" si="17">IF(D15&gt;=0,D15,D29)</f>
        <v>1</v>
      </c>
      <c r="E44" s="69">
        <f t="shared" si="17"/>
        <v>0</v>
      </c>
      <c r="F44" s="69">
        <f t="shared" si="17"/>
        <v>0</v>
      </c>
      <c r="G44" s="69">
        <f t="shared" si="17"/>
        <v>0</v>
      </c>
      <c r="H44" s="70">
        <f t="shared" si="17"/>
        <v>0</v>
      </c>
      <c r="I44" s="22">
        <f t="shared" si="17"/>
        <v>0</v>
      </c>
      <c r="J44" s="23">
        <f t="shared" si="17"/>
        <v>1</v>
      </c>
      <c r="K44" s="23">
        <f t="shared" si="17"/>
        <v>0</v>
      </c>
      <c r="L44" s="23">
        <f t="shared" si="17"/>
        <v>0</v>
      </c>
      <c r="M44" s="24">
        <f t="shared" si="17"/>
        <v>0</v>
      </c>
      <c r="N44" s="6" t="str">
        <f t="shared" ref="N44:N47" si="18">N15</f>
        <v>Tempête de glace</v>
      </c>
      <c r="O44" s="59">
        <f>SUM(I44:M44)</f>
        <v>1</v>
      </c>
    </row>
    <row r="45" spans="2:15" x14ac:dyDescent="0.25">
      <c r="B45" s="59">
        <f t="shared" si="8"/>
        <v>1</v>
      </c>
      <c r="C45" s="6" t="str">
        <f t="shared" si="10"/>
        <v>Vol de sort</v>
      </c>
      <c r="D45" s="68">
        <f t="shared" ref="D45:M45" si="19">IF(D16&gt;=0,D16,D30)</f>
        <v>0</v>
      </c>
      <c r="E45" s="69">
        <f t="shared" si="19"/>
        <v>0</v>
      </c>
      <c r="F45" s="69">
        <f t="shared" si="19"/>
        <v>1</v>
      </c>
      <c r="G45" s="69">
        <f t="shared" si="19"/>
        <v>0</v>
      </c>
      <c r="H45" s="70">
        <f t="shared" si="19"/>
        <v>0</v>
      </c>
      <c r="I45" s="22">
        <f t="shared" si="19"/>
        <v>0</v>
      </c>
      <c r="J45" s="23">
        <f t="shared" si="19"/>
        <v>0</v>
      </c>
      <c r="K45" s="23">
        <f t="shared" si="19"/>
        <v>0</v>
      </c>
      <c r="L45" s="23">
        <f t="shared" si="19"/>
        <v>0</v>
      </c>
      <c r="M45" s="24">
        <f t="shared" si="19"/>
        <v>1</v>
      </c>
      <c r="N45" s="6" t="str">
        <f t="shared" si="18"/>
        <v>Vol de sort</v>
      </c>
      <c r="O45" s="59">
        <f>SUM(I45:M45)</f>
        <v>1</v>
      </c>
    </row>
    <row r="46" spans="2:15" x14ac:dyDescent="0.25">
      <c r="B46" s="59">
        <f t="shared" si="8"/>
        <v>1</v>
      </c>
      <c r="C46" s="6" t="str">
        <f t="shared" si="10"/>
        <v>Écoulement de vie</v>
      </c>
      <c r="D46" s="68">
        <f t="shared" ref="D46:M46" si="20">IF(D17&gt;=0,D17,D31)</f>
        <v>0</v>
      </c>
      <c r="E46" s="69">
        <f t="shared" si="20"/>
        <v>0</v>
      </c>
      <c r="F46" s="69">
        <f t="shared" si="20"/>
        <v>0</v>
      </c>
      <c r="G46" s="69">
        <f t="shared" si="20"/>
        <v>1</v>
      </c>
      <c r="H46" s="70">
        <f t="shared" si="20"/>
        <v>0</v>
      </c>
      <c r="I46" s="22">
        <f t="shared" si="20"/>
        <v>0</v>
      </c>
      <c r="J46" s="23">
        <f t="shared" si="20"/>
        <v>0</v>
      </c>
      <c r="K46" s="23">
        <f t="shared" si="20"/>
        <v>0</v>
      </c>
      <c r="L46" s="23">
        <f t="shared" si="20"/>
        <v>1</v>
      </c>
      <c r="M46" s="24">
        <f t="shared" si="20"/>
        <v>0</v>
      </c>
      <c r="N46" s="6" t="str">
        <f t="shared" si="18"/>
        <v>Écoulement de vie</v>
      </c>
      <c r="O46" s="59">
        <f>SUM(I46:M46)</f>
        <v>1</v>
      </c>
    </row>
    <row r="47" spans="2:15" x14ac:dyDescent="0.25">
      <c r="B47" s="59">
        <f t="shared" si="8"/>
        <v>1</v>
      </c>
      <c r="C47" s="6" t="str">
        <f t="shared" si="10"/>
        <v>Main fracassante</v>
      </c>
      <c r="D47" s="71">
        <f t="shared" ref="D47:M47" si="21">IF(D18&gt;=0,D18,D32)</f>
        <v>0</v>
      </c>
      <c r="E47" s="72">
        <f t="shared" si="21"/>
        <v>1</v>
      </c>
      <c r="F47" s="72">
        <f t="shared" si="21"/>
        <v>0</v>
      </c>
      <c r="G47" s="72">
        <f t="shared" si="21"/>
        <v>0</v>
      </c>
      <c r="H47" s="73">
        <f t="shared" si="21"/>
        <v>0</v>
      </c>
      <c r="I47" s="28">
        <f t="shared" si="21"/>
        <v>0</v>
      </c>
      <c r="J47" s="29">
        <f t="shared" si="21"/>
        <v>0</v>
      </c>
      <c r="K47" s="29">
        <f t="shared" si="21"/>
        <v>1</v>
      </c>
      <c r="L47" s="29">
        <f t="shared" si="21"/>
        <v>0</v>
      </c>
      <c r="M47" s="30">
        <f t="shared" si="21"/>
        <v>0</v>
      </c>
      <c r="N47" s="6" t="str">
        <f t="shared" si="18"/>
        <v>Main fracassante</v>
      </c>
      <c r="O47" s="63">
        <f>SUM(I47:M47)</f>
        <v>1</v>
      </c>
    </row>
    <row r="48" spans="2:15" x14ac:dyDescent="0.25">
      <c r="B48" s="50">
        <f>SUM(B38:B47)</f>
        <v>10</v>
      </c>
      <c r="C48" s="6"/>
      <c r="D48" s="31" t="str">
        <f>D8</f>
        <v>Mage de guerre</v>
      </c>
      <c r="E48" s="31" t="str">
        <f t="shared" ref="E48:H48" si="22">E8</f>
        <v>Magicien</v>
      </c>
      <c r="F48" s="31" t="str">
        <f t="shared" si="22"/>
        <v>Mage</v>
      </c>
      <c r="G48" s="31" t="str">
        <f t="shared" si="22"/>
        <v>Runologue</v>
      </c>
      <c r="H48" s="31" t="str">
        <f t="shared" si="22"/>
        <v>Sorcier</v>
      </c>
      <c r="I48" s="31" t="str">
        <f>I19</f>
        <v>Maîtrise du feu</v>
      </c>
      <c r="J48" s="31" t="str">
        <f t="shared" ref="J48:M48" si="23">J19</f>
        <v>Maîtrise de la glace</v>
      </c>
      <c r="K48" s="31" t="str">
        <f t="shared" si="23"/>
        <v>Régénération de mana</v>
      </c>
      <c r="L48" s="31" t="str">
        <f t="shared" si="23"/>
        <v>Endurance</v>
      </c>
      <c r="M48" s="31" t="str">
        <f t="shared" si="23"/>
        <v>Hâte</v>
      </c>
      <c r="N48" s="6"/>
    </row>
    <row r="49" spans="2:14" x14ac:dyDescent="0.25">
      <c r="C49" s="50">
        <f>SUM(D49:M49)</f>
        <v>10</v>
      </c>
      <c r="D49" s="60">
        <f t="shared" ref="D49:M49" si="24">SUM(D43:D47)</f>
        <v>1</v>
      </c>
      <c r="E49" s="61">
        <f t="shared" si="24"/>
        <v>1</v>
      </c>
      <c r="F49" s="61">
        <f t="shared" si="24"/>
        <v>1</v>
      </c>
      <c r="G49" s="61">
        <f t="shared" si="24"/>
        <v>1</v>
      </c>
      <c r="H49" s="61">
        <f t="shared" si="24"/>
        <v>1</v>
      </c>
      <c r="I49" s="61">
        <f t="shared" si="24"/>
        <v>1</v>
      </c>
      <c r="J49" s="61">
        <f t="shared" si="24"/>
        <v>1</v>
      </c>
      <c r="K49" s="61">
        <f t="shared" si="24"/>
        <v>1</v>
      </c>
      <c r="L49" s="61">
        <f t="shared" si="24"/>
        <v>1</v>
      </c>
      <c r="M49" s="62">
        <f t="shared" si="24"/>
        <v>1</v>
      </c>
      <c r="N49" s="6"/>
    </row>
    <row r="50" spans="2:14" x14ac:dyDescent="0.2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x14ac:dyDescent="0.25">
      <c r="B51" s="1" t="s">
        <v>2</v>
      </c>
      <c r="C51" s="32">
        <f>B48+C49</f>
        <v>20</v>
      </c>
    </row>
    <row r="53" spans="2:14" x14ac:dyDescent="0.25">
      <c r="B53" s="47" t="s">
        <v>24</v>
      </c>
    </row>
    <row r="54" spans="2:14" x14ac:dyDescent="0.25">
      <c r="B54" s="47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3"/>
  <sheetViews>
    <sheetView showGridLines="0" tabSelected="1" topLeftCell="A7" workbookViewId="0">
      <selection activeCell="I39" sqref="I39"/>
    </sheetView>
  </sheetViews>
  <sheetFormatPr defaultRowHeight="15" x14ac:dyDescent="0.25"/>
  <cols>
    <col min="3" max="3" width="19.140625" customWidth="1"/>
    <col min="6" max="6" width="17.7109375" customWidth="1"/>
    <col min="7" max="7" width="18.140625" customWidth="1"/>
    <col min="8" max="8" width="20.85546875" customWidth="1"/>
    <col min="9" max="9" width="21.5703125" customWidth="1"/>
  </cols>
  <sheetData>
    <row r="2" spans="2:23" x14ac:dyDescent="0.25">
      <c r="B2" s="48" t="s">
        <v>5</v>
      </c>
    </row>
    <row r="3" spans="2:23" x14ac:dyDescent="0.25">
      <c r="B3" s="48" t="s">
        <v>11</v>
      </c>
    </row>
    <row r="4" spans="2:23" x14ac:dyDescent="0.25">
      <c r="B4" s="48" t="s">
        <v>6</v>
      </c>
    </row>
    <row r="5" spans="2:23" s="49" customFormat="1" x14ac:dyDescent="0.25"/>
    <row r="7" spans="2:23" x14ac:dyDescent="0.25">
      <c r="B7" s="1" t="s">
        <v>3</v>
      </c>
      <c r="E7" s="1" t="s">
        <v>28</v>
      </c>
      <c r="H7" s="1" t="s">
        <v>29</v>
      </c>
    </row>
    <row r="8" spans="2:23" x14ac:dyDescent="0.25">
      <c r="B8" s="56">
        <v>1</v>
      </c>
      <c r="C8" s="57" t="s">
        <v>7</v>
      </c>
      <c r="D8" s="31"/>
      <c r="E8" s="56">
        <v>1</v>
      </c>
      <c r="F8" s="56" t="s">
        <v>16</v>
      </c>
      <c r="G8" s="6"/>
      <c r="H8" s="56">
        <v>1</v>
      </c>
      <c r="I8" s="56" t="s">
        <v>12</v>
      </c>
    </row>
    <row r="9" spans="2:23" x14ac:dyDescent="0.25">
      <c r="B9" s="56">
        <v>2</v>
      </c>
      <c r="C9" s="57" t="s">
        <v>8</v>
      </c>
      <c r="D9" s="31"/>
      <c r="E9" s="56">
        <v>2</v>
      </c>
      <c r="F9" s="56" t="s">
        <v>17</v>
      </c>
      <c r="G9" s="6"/>
      <c r="H9" s="56">
        <v>2</v>
      </c>
      <c r="I9" s="56" t="s">
        <v>13</v>
      </c>
    </row>
    <row r="10" spans="2:23" x14ac:dyDescent="0.25">
      <c r="B10" s="56">
        <v>3</v>
      </c>
      <c r="C10" s="57" t="s">
        <v>1</v>
      </c>
      <c r="D10" s="31"/>
      <c r="E10" s="56">
        <v>3</v>
      </c>
      <c r="F10" s="56" t="s">
        <v>18</v>
      </c>
      <c r="G10" s="6"/>
      <c r="H10" s="56">
        <v>3</v>
      </c>
      <c r="I10" s="56" t="s">
        <v>15</v>
      </c>
    </row>
    <row r="11" spans="2:23" x14ac:dyDescent="0.25">
      <c r="B11" s="56">
        <v>4</v>
      </c>
      <c r="C11" s="57" t="s">
        <v>9</v>
      </c>
      <c r="D11" s="31"/>
      <c r="E11" s="56">
        <v>4</v>
      </c>
      <c r="F11" s="56" t="s">
        <v>19</v>
      </c>
      <c r="G11" s="6"/>
      <c r="H11" s="56">
        <v>4</v>
      </c>
      <c r="I11" s="56" t="s">
        <v>0</v>
      </c>
      <c r="W11" s="6"/>
    </row>
    <row r="12" spans="2:23" x14ac:dyDescent="0.25">
      <c r="B12" s="56">
        <v>5</v>
      </c>
      <c r="C12" s="57" t="s">
        <v>10</v>
      </c>
      <c r="D12" s="31"/>
      <c r="E12" s="56">
        <v>5</v>
      </c>
      <c r="F12" s="56" t="s">
        <v>20</v>
      </c>
      <c r="G12" s="6"/>
      <c r="H12" s="56">
        <v>5</v>
      </c>
      <c r="I12" s="56" t="s">
        <v>14</v>
      </c>
      <c r="W12" s="6"/>
    </row>
    <row r="13" spans="2:23" x14ac:dyDescent="0.25">
      <c r="W13" s="6"/>
    </row>
    <row r="14" spans="2:23" x14ac:dyDescent="0.25">
      <c r="W14" s="6"/>
    </row>
    <row r="15" spans="2:23" x14ac:dyDescent="0.25">
      <c r="B15" s="1" t="s">
        <v>30</v>
      </c>
      <c r="F15" s="1" t="s">
        <v>31</v>
      </c>
      <c r="W15" s="6"/>
    </row>
    <row r="16" spans="2:23" x14ac:dyDescent="0.25">
      <c r="B16" s="2" t="s">
        <v>32</v>
      </c>
      <c r="C16" s="2" t="s">
        <v>33</v>
      </c>
      <c r="D16" s="2" t="s">
        <v>34</v>
      </c>
      <c r="E16" s="2"/>
      <c r="F16" s="2" t="str">
        <f>B16</f>
        <v>Classe</v>
      </c>
      <c r="G16" s="2" t="str">
        <f t="shared" ref="G16:H16" si="0">C16</f>
        <v>Sort</v>
      </c>
      <c r="H16" s="2" t="str">
        <f t="shared" si="0"/>
        <v>Aptitude</v>
      </c>
      <c r="W16" s="6"/>
    </row>
    <row r="17" spans="2:23" x14ac:dyDescent="0.25">
      <c r="B17" s="51">
        <v>1</v>
      </c>
      <c r="C17" s="53">
        <v>5</v>
      </c>
      <c r="D17" s="53">
        <v>3</v>
      </c>
      <c r="F17" s="52" t="str">
        <f ca="1">OFFSET(C$8:C$12,B17-1,0,1,1)</f>
        <v>Mage de guerre</v>
      </c>
      <c r="G17" s="52" t="str">
        <f ca="1">OFFSET(F$8:F$12,C17-1,0,1,1)</f>
        <v>Main fracassante</v>
      </c>
      <c r="H17" s="52" t="str">
        <f ca="1">OFFSET(I$8:I$12,D17-1,0,1,1)</f>
        <v>Régénération de mana</v>
      </c>
      <c r="M17" s="31"/>
      <c r="N17" s="31"/>
      <c r="O17" s="31"/>
      <c r="P17" s="31"/>
      <c r="Q17" s="31"/>
      <c r="W17" s="6"/>
    </row>
    <row r="18" spans="2:23" x14ac:dyDescent="0.25">
      <c r="B18" s="51">
        <v>2</v>
      </c>
      <c r="C18" s="53">
        <v>1</v>
      </c>
      <c r="D18" s="53">
        <v>1</v>
      </c>
      <c r="F18" s="52" t="str">
        <f ca="1">OFFSET(C$8:C$12,B18-1,0,1,1)</f>
        <v>Magicien</v>
      </c>
      <c r="G18" s="52" t="str">
        <f ca="1">OFFSET(F$8:F$12,C18-1,0,1,1)</f>
        <v>Boule de feu</v>
      </c>
      <c r="H18" s="52" t="str">
        <f ca="1">OFFSET(I$8:I$12,D18-1,0,1,1)</f>
        <v>Maîtrise du feu</v>
      </c>
      <c r="W18" s="6"/>
    </row>
    <row r="19" spans="2:23" x14ac:dyDescent="0.25">
      <c r="B19" s="51">
        <v>3</v>
      </c>
      <c r="C19" s="53">
        <v>3</v>
      </c>
      <c r="D19" s="53">
        <v>4</v>
      </c>
      <c r="E19" s="74" t="s">
        <v>4</v>
      </c>
      <c r="F19" s="52" t="str">
        <f ca="1">OFFSET(C$8:C$12,B19-1,0,1,1)</f>
        <v>Mage</v>
      </c>
      <c r="G19" s="52" t="str">
        <f ca="1">OFFSET(F$8:F$12,C19-1,0,1,1)</f>
        <v>Vol de sort</v>
      </c>
      <c r="H19" s="52" t="str">
        <f ca="1">OFFSET(I$8:I$12,D19-1,0,1,1)</f>
        <v>Endurance</v>
      </c>
      <c r="W19" s="6"/>
    </row>
    <row r="20" spans="2:23" x14ac:dyDescent="0.25">
      <c r="B20" s="51">
        <v>4</v>
      </c>
      <c r="C20" s="53">
        <v>4</v>
      </c>
      <c r="D20" s="53">
        <v>5</v>
      </c>
      <c r="F20" s="52" t="str">
        <f ca="1">OFFSET(C$8:C$12,B20-1,0,1,1)</f>
        <v>Runologue</v>
      </c>
      <c r="G20" s="52" t="str">
        <f ca="1">OFFSET(F$8:F$12,C20-1,0,1,1)</f>
        <v>Écoulement de vie</v>
      </c>
      <c r="H20" s="52" t="str">
        <f ca="1">OFFSET(I$8:I$12,D20-1,0,1,1)</f>
        <v>Hâte</v>
      </c>
      <c r="W20" s="6"/>
    </row>
    <row r="21" spans="2:23" x14ac:dyDescent="0.25">
      <c r="B21" s="51">
        <v>5</v>
      </c>
      <c r="C21" s="53">
        <v>2</v>
      </c>
      <c r="D21" s="53">
        <v>2</v>
      </c>
      <c r="F21" s="52" t="str">
        <f ca="1">OFFSET(C$8:C$12,B21-1,0,1,1)</f>
        <v>Sorcier</v>
      </c>
      <c r="G21" s="52" t="str">
        <f ca="1">OFFSET(F$8:F$12,C21-1,0,1,1)</f>
        <v>Tempête de glace</v>
      </c>
      <c r="H21" s="52" t="str">
        <f ca="1">OFFSET(I$8:I$12,D21-1,0,1,1)</f>
        <v>Maîtrise de la glace</v>
      </c>
    </row>
    <row r="23" spans="2:23" x14ac:dyDescent="0.25">
      <c r="B23" s="1" t="s">
        <v>36</v>
      </c>
      <c r="G23" s="1" t="s">
        <v>35</v>
      </c>
    </row>
    <row r="24" spans="2:23" x14ac:dyDescent="0.25">
      <c r="G24" s="64" t="str">
        <f>C16</f>
        <v>Sort</v>
      </c>
      <c r="H24" s="64" t="str">
        <f>D16</f>
        <v>Aptitude</v>
      </c>
    </row>
    <row r="25" spans="2:23" x14ac:dyDescent="0.25">
      <c r="B25" s="52">
        <f>(C17*10)+D17</f>
        <v>53</v>
      </c>
      <c r="C25" s="54" t="s">
        <v>38</v>
      </c>
      <c r="D25" s="54" t="s">
        <v>37</v>
      </c>
      <c r="E25" s="54" t="str">
        <f>C8</f>
        <v>Mage de guerre</v>
      </c>
      <c r="G25" s="52">
        <f>IF(ISNA(MATCH(1,C$17:C$21,0)),0,1)</f>
        <v>1</v>
      </c>
      <c r="H25" s="52">
        <f>IF(ISNA(MATCH(1,D$17:D$21,0)),0,1)</f>
        <v>1</v>
      </c>
      <c r="I25" s="54" t="s">
        <v>40</v>
      </c>
    </row>
    <row r="26" spans="2:23" x14ac:dyDescent="0.25">
      <c r="B26" s="52">
        <f>(C18*10)+D18</f>
        <v>11</v>
      </c>
      <c r="C26" s="54" t="s">
        <v>38</v>
      </c>
      <c r="D26" s="54" t="s">
        <v>37</v>
      </c>
      <c r="E26" s="54" t="str">
        <f t="shared" ref="E26:E29" si="1">C9</f>
        <v>Magicien</v>
      </c>
      <c r="G26" s="52">
        <f>IF(ISNA(MATCH(2,C$17:C$21,0)),0,1)</f>
        <v>1</v>
      </c>
      <c r="H26" s="52">
        <f>IF(ISNA(MATCH(2,D$17:D$21,0)),0,1)</f>
        <v>1</v>
      </c>
      <c r="I26" s="54" t="s">
        <v>41</v>
      </c>
    </row>
    <row r="27" spans="2:23" x14ac:dyDescent="0.25">
      <c r="B27" s="52">
        <f>(C19*10)+D19</f>
        <v>34</v>
      </c>
      <c r="C27" s="54" t="s">
        <v>38</v>
      </c>
      <c r="D27" s="54" t="s">
        <v>37</v>
      </c>
      <c r="E27" s="54" t="str">
        <f t="shared" si="1"/>
        <v>Mage</v>
      </c>
      <c r="G27" s="52">
        <f>IF(ISNA(MATCH(3,C$17:C$21,0)),0,1)</f>
        <v>1</v>
      </c>
      <c r="H27" s="52">
        <f>IF(ISNA(MATCH(3,D$17:D$21,0)),0,1)</f>
        <v>1</v>
      </c>
      <c r="I27" s="54" t="s">
        <v>42</v>
      </c>
    </row>
    <row r="28" spans="2:23" x14ac:dyDescent="0.25">
      <c r="B28" s="52">
        <f>(C20*10)+D20</f>
        <v>45</v>
      </c>
      <c r="C28" s="54" t="s">
        <v>38</v>
      </c>
      <c r="D28" s="54" t="s">
        <v>37</v>
      </c>
      <c r="E28" s="54" t="str">
        <f t="shared" si="1"/>
        <v>Runologue</v>
      </c>
      <c r="G28" s="52">
        <f>IF(ISNA(MATCH(4,C$17:C$21,0)),0,1)</f>
        <v>1</v>
      </c>
      <c r="H28" s="52">
        <f>IF(ISNA(MATCH(4,D$17:D$21,0)),0,1)</f>
        <v>1</v>
      </c>
      <c r="I28" s="54" t="s">
        <v>44</v>
      </c>
    </row>
    <row r="29" spans="2:23" x14ac:dyDescent="0.25">
      <c r="B29" s="52">
        <f>(C21*10)+D21</f>
        <v>22</v>
      </c>
      <c r="C29" s="54" t="s">
        <v>38</v>
      </c>
      <c r="D29" s="54" t="s">
        <v>37</v>
      </c>
      <c r="E29" s="54" t="str">
        <f t="shared" si="1"/>
        <v>Sorcier</v>
      </c>
      <c r="G29" s="52">
        <f>IF(ISNA(MATCH(5,C$17:C$21,0)),0,1)</f>
        <v>1</v>
      </c>
      <c r="H29" s="52">
        <f>IF(ISNA(MATCH(5,D$17:D$21,0)),0,1)</f>
        <v>1</v>
      </c>
      <c r="I29" s="54" t="s">
        <v>43</v>
      </c>
    </row>
    <row r="31" spans="2:23" x14ac:dyDescent="0.25">
      <c r="B31" s="1" t="s">
        <v>39</v>
      </c>
    </row>
    <row r="32" spans="2:23" x14ac:dyDescent="0.25">
      <c r="B32" s="52">
        <f>IF($D$17=3,1,0)</f>
        <v>1</v>
      </c>
      <c r="C32" s="54" t="s">
        <v>45</v>
      </c>
    </row>
    <row r="33" spans="2:3" x14ac:dyDescent="0.25">
      <c r="B33" s="52">
        <f>IF($C$20=4,1,0)</f>
        <v>1</v>
      </c>
      <c r="C33" s="54" t="s">
        <v>46</v>
      </c>
    </row>
    <row r="34" spans="2:3" x14ac:dyDescent="0.25">
      <c r="B34" s="52">
        <f>IF(ISNA(MATCH(11,$B$25:$B$29,0)),0,1)</f>
        <v>1</v>
      </c>
      <c r="C34" s="54" t="s">
        <v>47</v>
      </c>
    </row>
    <row r="35" spans="2:3" x14ac:dyDescent="0.25">
      <c r="B35" s="52">
        <f>IF(ISNA(MATCH(22,$B$25:$B$29,0)),0,1)</f>
        <v>1</v>
      </c>
      <c r="C35" s="54" t="s">
        <v>48</v>
      </c>
    </row>
    <row r="36" spans="2:3" x14ac:dyDescent="0.25">
      <c r="B36" s="52">
        <f>IF($C$18&lt;&gt;2,1,0)</f>
        <v>1</v>
      </c>
      <c r="C36" s="54" t="s">
        <v>49</v>
      </c>
    </row>
    <row r="37" spans="2:3" x14ac:dyDescent="0.25">
      <c r="B37" s="52">
        <f>IF($D$19&lt;&gt;5,1,0)</f>
        <v>1</v>
      </c>
      <c r="C37" s="54" t="s">
        <v>50</v>
      </c>
    </row>
    <row r="38" spans="2:3" x14ac:dyDescent="0.25">
      <c r="B38" s="52">
        <f>IF(ISNA(MATCH(33,$B$25:$B$29,0)),1,0)</f>
        <v>1</v>
      </c>
      <c r="C38" s="54" t="s">
        <v>51</v>
      </c>
    </row>
    <row r="39" spans="2:3" x14ac:dyDescent="0.25">
      <c r="B39" s="52">
        <f>IF(AND($C$19&lt;&gt;1,$C$19&lt;&gt;2),1,0)</f>
        <v>1</v>
      </c>
      <c r="C39" s="54" t="s">
        <v>52</v>
      </c>
    </row>
    <row r="40" spans="2:3" x14ac:dyDescent="0.25">
      <c r="B40" s="52">
        <f>IF(SUM($G$25:$G$29)=5,1,0)</f>
        <v>1</v>
      </c>
      <c r="C40" s="54" t="s">
        <v>54</v>
      </c>
    </row>
    <row r="41" spans="2:3" x14ac:dyDescent="0.25">
      <c r="B41" s="52">
        <f>IF(SUM($H$25:$H$29)=5,1,0)</f>
        <v>1</v>
      </c>
      <c r="C41" s="54" t="s">
        <v>53</v>
      </c>
    </row>
    <row r="43" spans="2:3" x14ac:dyDescent="0.25">
      <c r="B43" s="55">
        <f>SUM(B32:B41)</f>
        <v>10</v>
      </c>
      <c r="C43" s="7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Matrice logique</vt:lpstr>
      <vt:lpstr>Solution par la matrice logique</vt:lpstr>
      <vt:lpstr>Solution par table d'assignatio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Thibaut Cuvelier</cp:lastModifiedBy>
  <dcterms:created xsi:type="dcterms:W3CDTF">2013-06-21T12:08:37Z</dcterms:created>
  <dcterms:modified xsi:type="dcterms:W3CDTF">2015-06-02T11:15:10Z</dcterms:modified>
</cp:coreProperties>
</file>